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X:\Юдина\2024\Бюджет МО МР Юхновский район на 2024 год и на плановый период 2025-2026 годов\"/>
    </mc:Choice>
  </mc:AlternateContent>
  <xr:revisionPtr revIDLastSave="0" documentId="13_ncr:1_{E30F83B8-FF24-49E7-B53A-5DF3F5DEDF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2)" sheetId="3" r:id="rId1"/>
  </sheets>
  <definedNames>
    <definedName name="_xlnm.Print_Titles" localSheetId="0">'Документ (2)'!$3:$4</definedName>
  </definedNames>
  <calcPr calcId="191029"/>
</workbook>
</file>

<file path=xl/calcChain.xml><?xml version="1.0" encoding="utf-8"?>
<calcChain xmlns="http://schemas.openxmlformats.org/spreadsheetml/2006/main">
  <c r="AP34" i="3" l="1"/>
  <c r="AP33" i="3"/>
  <c r="AN56" i="3" l="1"/>
  <c r="AP56" i="3" s="1"/>
  <c r="AN55" i="3"/>
  <c r="AN54" i="3"/>
  <c r="AP54" i="3" s="1"/>
  <c r="AN53" i="3"/>
  <c r="AP53" i="3" s="1"/>
  <c r="AN52" i="3"/>
  <c r="AP52" i="3" s="1"/>
  <c r="AN51" i="3"/>
  <c r="AP51" i="3" s="1"/>
  <c r="AN50" i="3"/>
  <c r="AN49" i="3"/>
  <c r="AN48" i="3"/>
  <c r="AN47" i="3"/>
  <c r="AN46" i="3"/>
  <c r="AP46" i="3" s="1"/>
  <c r="AN45" i="3"/>
  <c r="AP45" i="3" s="1"/>
  <c r="AN44" i="3"/>
  <c r="AP44" i="3" s="1"/>
  <c r="AN43" i="3"/>
  <c r="AP43" i="3" s="1"/>
  <c r="AN42" i="3"/>
  <c r="AN41" i="3"/>
  <c r="AP41" i="3" s="1"/>
  <c r="AN40" i="3"/>
  <c r="AP40" i="3" s="1"/>
  <c r="AN39" i="3"/>
  <c r="AP39" i="3" s="1"/>
  <c r="AN38" i="3"/>
  <c r="AP38" i="3" s="1"/>
  <c r="AN37" i="3"/>
  <c r="AP37" i="3" s="1"/>
  <c r="AN36" i="3"/>
  <c r="AP36" i="3" s="1"/>
  <c r="AN35" i="3"/>
  <c r="AN32" i="3"/>
  <c r="AN31" i="3"/>
  <c r="AP31" i="3" s="1"/>
  <c r="AN30" i="3"/>
  <c r="AP30" i="3" s="1"/>
  <c r="AN29" i="3"/>
  <c r="AP29" i="3" s="1"/>
  <c r="AN28" i="3"/>
  <c r="AP28" i="3" s="1"/>
  <c r="AN27" i="3"/>
  <c r="AP27" i="3" s="1"/>
  <c r="AN26" i="3"/>
  <c r="AN25" i="3"/>
  <c r="AP25" i="3" s="1"/>
  <c r="AN24" i="3"/>
  <c r="AN23" i="3"/>
  <c r="AP23" i="3" s="1"/>
  <c r="AN22" i="3"/>
  <c r="AN21" i="3"/>
  <c r="AP21" i="3" s="1"/>
  <c r="AN20" i="3"/>
  <c r="AP20" i="3" s="1"/>
  <c r="AN19" i="3"/>
  <c r="AP19" i="3" s="1"/>
  <c r="AN18" i="3"/>
  <c r="AP18" i="3" s="1"/>
  <c r="AN17" i="3"/>
  <c r="AN16" i="3"/>
  <c r="AP16" i="3" s="1"/>
  <c r="AN15" i="3"/>
  <c r="AP15" i="3" s="1"/>
  <c r="AN14" i="3"/>
  <c r="AP14" i="3" s="1"/>
  <c r="AN13" i="3"/>
  <c r="AP13" i="3" s="1"/>
  <c r="AN12" i="3"/>
  <c r="AP12" i="3" s="1"/>
  <c r="AN11" i="3"/>
  <c r="AP11" i="3" s="1"/>
  <c r="AN10" i="3"/>
  <c r="AP10" i="3" s="1"/>
  <c r="AN9" i="3"/>
  <c r="AP9" i="3" s="1"/>
  <c r="AN8" i="3"/>
  <c r="AO32" i="3"/>
  <c r="AP32" i="3" s="1"/>
  <c r="AO50" i="3" l="1"/>
  <c r="AP50" i="3" s="1"/>
  <c r="AN6" i="3"/>
  <c r="AO17" i="3"/>
  <c r="AP17" i="3" s="1"/>
  <c r="AO35" i="3"/>
  <c r="AP35" i="3" s="1"/>
  <c r="AO49" i="3" l="1"/>
  <c r="AP49" i="3" s="1"/>
  <c r="AN5" i="3"/>
  <c r="AN57" i="3"/>
  <c r="AO22" i="3"/>
  <c r="AP22" i="3" s="1"/>
  <c r="AO24" i="3"/>
  <c r="AP24" i="3" s="1"/>
  <c r="AO26" i="3"/>
  <c r="AP26" i="3" s="1"/>
  <c r="AO42" i="3"/>
  <c r="AP42" i="3" s="1"/>
  <c r="AN7" i="3"/>
  <c r="AO8" i="3"/>
  <c r="AP8" i="3" s="1"/>
  <c r="AM7" i="3"/>
  <c r="AL7" i="3"/>
  <c r="AK7" i="3"/>
  <c r="AJ7" i="3"/>
  <c r="AH7" i="3"/>
  <c r="AG7" i="3"/>
  <c r="AF7" i="3"/>
  <c r="AE7" i="3"/>
  <c r="AD7" i="3"/>
  <c r="AI7" i="3" s="1"/>
  <c r="AC7" i="3"/>
  <c r="AB7" i="3"/>
  <c r="AA7" i="3"/>
  <c r="Z7" i="3"/>
  <c r="Y7" i="3"/>
  <c r="X7" i="3"/>
  <c r="W7" i="3"/>
  <c r="V7" i="3"/>
  <c r="U7" i="3"/>
  <c r="S7" i="3"/>
  <c r="AI57" i="3"/>
  <c r="AI56" i="3"/>
  <c r="AI54" i="3"/>
  <c r="AI53" i="3"/>
  <c r="AI52" i="3"/>
  <c r="AI51" i="3"/>
  <c r="AI50" i="3"/>
  <c r="AI49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O7" i="3" l="1"/>
  <c r="AP7" i="3" s="1"/>
  <c r="AO6" i="3"/>
  <c r="AP6" i="3" l="1"/>
  <c r="AO57" i="3"/>
  <c r="AP57" i="3" s="1"/>
  <c r="AO5" i="3"/>
  <c r="AP5" i="3" s="1"/>
</calcChain>
</file>

<file path=xl/sharedStrings.xml><?xml version="1.0" encoding="utf-8"?>
<sst xmlns="http://schemas.openxmlformats.org/spreadsheetml/2006/main" count="203" uniqueCount="118">
  <si>
    <t>за период с 01.01.2023г. по 31.10.2023г.</t>
  </si>
  <si>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</si>
  <si>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</si>
  <si>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</si>
  <si>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</si>
  <si>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</si>
  <si>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</si>
  <si>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Исполнение за отчетный период</t>
  </si>
  <si>
    <t>Расхождение за отчетный период</t>
  </si>
  <si>
    <t>Расхождение кассового плана</t>
  </si>
  <si>
    <t>% исполнения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</si>
  <si>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</si>
  <si>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</si>
  <si>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</si>
  <si>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</si>
  <si>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</si>
  <si>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</si>
  <si>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</si>
  <si>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00010300000000000000</t>
  </si>
  <si>
    <t xml:space="preserve">          НАЛОГИ НА ТОВАРЫ (РАБОТЫ, УСЛУГИ), РЕАЛИЗУЕМЫЕ НА ТЕРРИТОРИИ РОССИЙСКОЙ ФЕДЕРАЦИИ</t>
  </si>
  <si>
    <t>18210302231010000110</t>
  </si>
  <si>
    <t xml:space="preserve">  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</si>
  <si>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</si>
  <si>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</si>
  <si>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</si>
  <si>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 xml:space="preserve">  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</si>
  <si>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</si>
  <si>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 xml:space="preserve">  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</si>
  <si>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</si>
  <si>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</si>
  <si>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</si>
  <si>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</si>
  <si>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00010503000000000000</t>
  </si>
  <si>
    <t xml:space="preserve">              Единый сельскохозяйственный налог</t>
  </si>
  <si>
    <t>00010600000000000000</t>
  </si>
  <si>
    <t xml:space="preserve">          НАЛОГИ НА ИМУЩЕСТВО</t>
  </si>
  <si>
    <t>00011100000000000000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</si>
  <si>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</si>
  <si>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00311105013130000120</t>
  </si>
  <si>
    <t xml:space="preserve">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</si>
  <si>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41011105013130000120</t>
  </si>
  <si>
    <t>00011300000000000000</t>
  </si>
  <si>
    <t xml:space="preserve">          ДОХОДЫ ОТ ОКАЗАНИЯ ПЛАТНЫХ УСЛУГ И КОМПЕНСАЦИИ ЗАТРАТ ГОСУДАРСТВА</t>
  </si>
  <si>
    <t>00011400000000000000</t>
  </si>
  <si>
    <t xml:space="preserve">          ДОХОДЫ ОТ ПРОДАЖИ МАТЕРИАЛЬНЫХ И НЕМАТЕРИАЛЬНЫХ АКТИВОВ</t>
  </si>
  <si>
    <t>41011406013130000430</t>
  </si>
  <si>
    <t xml:space="preserve">      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</si>
  <si>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00011600000000000000</t>
  </si>
  <si>
    <t xml:space="preserve">          ШТРАФЫ, САНКЦИИ, ВОЗМЕЩЕНИЕ УЩЕРБА</t>
  </si>
  <si>
    <t>00011700000000000000</t>
  </si>
  <si>
    <t xml:space="preserve">          ПРОЧИЕ НЕНАЛОГОВЫЕ ДОХОДЫ</t>
  </si>
  <si>
    <t>00011701000000000000</t>
  </si>
  <si>
    <t xml:space="preserve">              Невыясненные поступления</t>
  </si>
  <si>
    <t>00020000000000000000</t>
  </si>
  <si>
    <t xml:space="preserve">        БЕЗВОЗМЕЗДНЫЕ ПОСТУПЛЕНИЯ</t>
  </si>
  <si>
    <t>00020200000000000000</t>
  </si>
  <si>
    <t xml:space="preserve">          БЕЗВОЗМЕЗДНЫЕ ПОСТУПЛЕНИЯ ОТ ДРУГИХ БЮДЖЕТОВ БЮДЖЕТНОЙ СИСТЕМЫ РОССИЙСКОЙ ФЕДЕРАЦИИ</t>
  </si>
  <si>
    <t>00020210000000000000</t>
  </si>
  <si>
    <t xml:space="preserve">            Дотации бюджетам бюджетной системы Российской Федерации</t>
  </si>
  <si>
    <t>00020220000000000000</t>
  </si>
  <si>
    <t xml:space="preserve">            Субсидии бюджетам бюджетной системы Российской Федерации (межбюджетные субсидии)</t>
  </si>
  <si>
    <t>00020240000000000000</t>
  </si>
  <si>
    <t xml:space="preserve">            Иные межбюджетные трансферты</t>
  </si>
  <si>
    <t>00020800000000000000</t>
  </si>
  <si>
    <t xml:space="preserve">        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</si>
  <si>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00021900000000000000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</si>
  <si>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</si>
  <si>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</si>
  <si>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Бюджет: МР"Юхновский район"</t>
  </si>
  <si>
    <t>00010101000000000000</t>
  </si>
  <si>
    <t xml:space="preserve">              Налог на прибыль организаций</t>
  </si>
  <si>
    <t>18210101120011000110</t>
  </si>
  <si>
    <t xml:space="preserve">                  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</si>
  <si>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00010502000000000000</t>
  </si>
  <si>
    <t xml:space="preserve">              Единый налог на вмененный доход для отдельных видов деятельности</t>
  </si>
  <si>
    <t>00010504000000000000</t>
  </si>
  <si>
    <t xml:space="preserve">              Налог, взимаемый в связи с применением патентной системы налогообложения</t>
  </si>
  <si>
    <t>00010602000000000000</t>
  </si>
  <si>
    <t xml:space="preserve">              Налог на имущество организаций</t>
  </si>
  <si>
    <t>00010800000000000000</t>
  </si>
  <si>
    <t xml:space="preserve">          ГОСУДАРСТВЕННАЯ ПОШЛИНА</t>
  </si>
  <si>
    <t>00010803000000000000</t>
  </si>
  <si>
    <t xml:space="preserve">              Государственная пошлина по делам, рассматриваемым в судах общей юрисдикции, мировыми судьями</t>
  </si>
  <si>
    <t>41011105013050000120</t>
  </si>
  <si>
    <t xml:space="preserve">             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</si>
  <si>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41011105025050000120</t>
  </si>
  <si>
    <t xml:space="preserve">  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</si>
  <si>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41011105075050000120</t>
  </si>
  <si>
    <t xml:space="preserve">                  Доходы от сдачи в аренду имущества, составляющего казну муниципальных районов (за исключением земельных участков)</t>
  </si>
  <si>
    <t>00011200000000000000</t>
  </si>
  <si>
    <t xml:space="preserve">          ПЛАТЕЖИ ПРИ ПОЛЬЗОВАНИИ ПРИРОДНЫМИ РЕСУРСАМИ</t>
  </si>
  <si>
    <t>04811201030016000120</t>
  </si>
  <si>
    <t xml:space="preserve">                  Плата за сбросы загрязняющих веществ в водные объекты</t>
  </si>
  <si>
    <t>04811201041016000120</t>
  </si>
  <si>
    <t xml:space="preserve">                  Плата за размещение отходов производства</t>
  </si>
  <si>
    <t>80211301995050000130</t>
  </si>
  <si>
    <t xml:space="preserve">                  Прочие доходы от оказания платных услуг (работ) получателями средств бюджетов муниципальных районов</t>
  </si>
  <si>
    <t>80311301995050000130</t>
  </si>
  <si>
    <t>81311301995050000130</t>
  </si>
  <si>
    <t>80311302065050000130</t>
  </si>
  <si>
    <t xml:space="preserve">                  Доходы, поступающие в порядке возмещения расходов, понесенных в связи с эксплуатацией имущества муниципальных районов</t>
  </si>
  <si>
    <t>41011302995050000130</t>
  </si>
  <si>
    <t xml:space="preserve">                  Прочие доходы от компенсации затрат бюджетов муниципальных районов</t>
  </si>
  <si>
    <t>81311302995050000130</t>
  </si>
  <si>
    <t>41011402053050000410</t>
  </si>
  <si>
    <t xml:space="preserve">                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</si>
  <si>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41011406013050000430</t>
  </si>
  <si>
    <t xml:space="preserve">                  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</si>
  <si>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00020230000000000000</t>
  </si>
  <si>
    <t xml:space="preserve">            Субвенции бюджетам бюджетной системы Российской Федерации</t>
  </si>
  <si>
    <t>План на 2023 год</t>
  </si>
  <si>
    <t>План на 2023 год с учетом  изменений</t>
  </si>
  <si>
    <t>Исполнено по бюджету муниципального района на 01.11.2023 года</t>
  </si>
  <si>
    <t>НАЛОГОВЫЕ  ДОХОДЫ</t>
  </si>
  <si>
    <t>Ожидаемое исполнение в 2023 году</t>
  </si>
  <si>
    <t>ПРОГНОЗ БЮДЖЕТА НА 2024 год</t>
  </si>
  <si>
    <t>% 2024 года к ожидаемому исполнению 2023 года</t>
  </si>
  <si>
    <t>Ожидаемое исполнение бюджета МО МР "Юхновский район" за 2023 год в разрезе доходных источников, ПРОГНОЗ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</si>
</sst>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56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1" fontId="7" fillId="5" borderId="5" xfId="8" applyFont="1" applyFill="1" applyBorder="1" applyAlignment="1">
      <alignment horizontal="center" shrinkToFit="1"/>
    </xf>
    <xf numFmtId="0" fontId="8" fillId="5" borderId="5" xfId="9" applyFont="1" applyFill="1" applyBorder="1" applyAlignment="1">
      <alignment horizontal="left" wrapText="1"/>
    </xf>
    <xf numFmtId="1" fontId="8" fillId="5" borderId="5" xfId="8" applyFont="1" applyFill="1" applyBorder="1" applyAlignment="1">
      <alignment horizontal="center" shrinkToFit="1"/>
    </xf>
    <xf numFmtId="0" fontId="8" fillId="5" borderId="5" xfId="10" applyFont="1" applyFill="1" applyBorder="1" applyAlignment="1">
      <alignment horizontal="center" wrapText="1"/>
    </xf>
    <xf numFmtId="4" fontId="8" fillId="5" borderId="5" xfId="11" applyFont="1" applyFill="1" applyBorder="1" applyAlignment="1">
      <alignment horizontal="right" shrinkToFit="1"/>
    </xf>
    <xf numFmtId="10" fontId="8" fillId="5" borderId="5" xfId="12" applyFont="1" applyFill="1" applyBorder="1" applyAlignment="1">
      <alignment horizontal="center" shrinkToFit="1"/>
    </xf>
    <xf numFmtId="4" fontId="8" fillId="0" borderId="5" xfId="2" applyNumberFormat="1" applyFont="1" applyBorder="1"/>
    <xf numFmtId="4" fontId="12" fillId="0" borderId="5" xfId="0" applyNumberFormat="1" applyFont="1" applyBorder="1" applyProtection="1">
      <protection locked="0"/>
    </xf>
    <xf numFmtId="0" fontId="8" fillId="5" borderId="5" xfId="9" applyFont="1" applyFill="1" applyBorder="1" applyAlignment="1">
      <alignment horizontal="center" wrapText="1"/>
    </xf>
    <xf numFmtId="0" fontId="7" fillId="5" borderId="5" xfId="9" applyFont="1" applyFill="1" applyBorder="1" applyAlignment="1">
      <alignment horizontal="left" wrapText="1"/>
    </xf>
    <xf numFmtId="0" fontId="7" fillId="5" borderId="5" xfId="10" applyFont="1" applyFill="1" applyBorder="1" applyAlignment="1">
      <alignment horizontal="center" wrapText="1"/>
    </xf>
    <xf numFmtId="4" fontId="7" fillId="5" borderId="5" xfId="11" applyFont="1" applyFill="1" applyBorder="1" applyAlignment="1">
      <alignment horizontal="right" shrinkToFit="1"/>
    </xf>
    <xf numFmtId="10" fontId="7" fillId="5" borderId="5" xfId="12" applyFont="1" applyFill="1" applyBorder="1" applyAlignment="1">
      <alignment horizontal="center" shrinkToFit="1"/>
    </xf>
    <xf numFmtId="4" fontId="7" fillId="0" borderId="5" xfId="2" applyNumberFormat="1" applyFont="1" applyBorder="1"/>
    <xf numFmtId="4" fontId="11" fillId="0" borderId="5" xfId="0" applyNumberFormat="1" applyFont="1" applyBorder="1" applyProtection="1">
      <protection locked="0"/>
    </xf>
    <xf numFmtId="0" fontId="7" fillId="5" borderId="1" xfId="4" applyFont="1" applyFill="1" applyAlignment="1"/>
    <xf numFmtId="4" fontId="12" fillId="5" borderId="5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0" fontId="7" fillId="5" borderId="5" xfId="6" applyFont="1" applyFill="1" applyBorder="1">
      <alignment horizontal="center" vertical="center" wrapText="1"/>
    </xf>
    <xf numFmtId="0" fontId="7" fillId="5" borderId="11" xfId="7" applyFont="1" applyFill="1" applyBorder="1">
      <alignment horizontal="center" vertical="center" wrapText="1"/>
    </xf>
    <xf numFmtId="1" fontId="7" fillId="5" borderId="17" xfId="8" applyFont="1" applyFill="1" applyBorder="1" applyAlignment="1">
      <alignment horizontal="center" shrinkToFit="1"/>
    </xf>
    <xf numFmtId="4" fontId="12" fillId="0" borderId="19" xfId="0" applyNumberFormat="1" applyFont="1" applyBorder="1" applyProtection="1">
      <protection locked="0"/>
    </xf>
    <xf numFmtId="4" fontId="11" fillId="0" borderId="19" xfId="0" applyNumberFormat="1" applyFont="1" applyBorder="1" applyProtection="1">
      <protection locked="0"/>
    </xf>
    <xf numFmtId="4" fontId="12" fillId="5" borderId="19" xfId="0" applyNumberFormat="1" applyFont="1" applyFill="1" applyBorder="1" applyProtection="1">
      <protection locked="0"/>
    </xf>
    <xf numFmtId="1" fontId="8" fillId="5" borderId="21" xfId="14" applyFont="1" applyFill="1" applyBorder="1" applyAlignment="1">
      <alignment horizontal="left" shrinkToFit="1"/>
    </xf>
    <xf numFmtId="4" fontId="8" fillId="5" borderId="21" xfId="15" applyFont="1" applyFill="1" applyBorder="1" applyAlignment="1">
      <alignment horizontal="right" shrinkToFit="1"/>
    </xf>
    <xf numFmtId="10" fontId="8" fillId="5" borderId="21" xfId="16" applyFont="1" applyFill="1" applyBorder="1" applyAlignment="1">
      <alignment horizontal="center" shrinkToFit="1"/>
    </xf>
    <xf numFmtId="4" fontId="8" fillId="0" borderId="21" xfId="2" applyNumberFormat="1" applyFont="1" applyBorder="1"/>
    <xf numFmtId="4" fontId="12" fillId="0" borderId="21" xfId="0" applyNumberFormat="1" applyFont="1" applyBorder="1" applyProtection="1">
      <protection locked="0"/>
    </xf>
    <xf numFmtId="4" fontId="12" fillId="0" borderId="22" xfId="0" applyNumberFormat="1" applyFont="1" applyBorder="1" applyProtection="1">
      <protection locked="0"/>
    </xf>
    <xf numFmtId="4" fontId="9" fillId="0" borderId="0" xfId="0" applyNumberFormat="1" applyFont="1" applyProtection="1">
      <protection locked="0"/>
    </xf>
    <xf numFmtId="0" fontId="7" fillId="5" borderId="11" xfId="6" applyFont="1" applyFill="1" applyBorder="1">
      <alignment horizontal="center" vertical="center" wrapText="1"/>
    </xf>
    <xf numFmtId="0" fontId="7" fillId="5" borderId="5" xfId="6" applyFont="1" applyFill="1" applyBorder="1">
      <alignment horizontal="center" vertical="center" wrapText="1"/>
    </xf>
    <xf numFmtId="1" fontId="8" fillId="5" borderId="20" xfId="13" applyFont="1" applyFill="1" applyBorder="1" applyAlignment="1">
      <alignment horizontal="left" shrinkToFit="1"/>
    </xf>
    <xf numFmtId="1" fontId="8" fillId="5" borderId="21" xfId="13" applyFont="1" applyFill="1" applyBorder="1" applyAlignment="1">
      <alignment horizontal="left" shrinkToFit="1"/>
    </xf>
    <xf numFmtId="0" fontId="7" fillId="5" borderId="10" xfId="6" applyFont="1" applyFill="1" applyBorder="1">
      <alignment horizontal="center" vertical="center" wrapText="1"/>
    </xf>
    <xf numFmtId="0" fontId="7" fillId="5" borderId="17" xfId="6" applyFont="1" applyFill="1" applyBorder="1">
      <alignment horizontal="center" vertical="center" wrapText="1"/>
    </xf>
    <xf numFmtId="0" fontId="13" fillId="5" borderId="1" xfId="4" applyFont="1" applyFill="1">
      <alignment horizontal="center"/>
    </xf>
    <xf numFmtId="0" fontId="7" fillId="5" borderId="15" xfId="6" applyFont="1" applyFill="1" applyBorder="1">
      <alignment horizontal="center" vertical="center" wrapText="1"/>
    </xf>
    <xf numFmtId="0" fontId="7" fillId="5" borderId="9" xfId="6" applyFont="1" applyFill="1" applyBorder="1">
      <alignment horizontal="center" vertical="center" wrapText="1"/>
    </xf>
    <xf numFmtId="0" fontId="7" fillId="5" borderId="1" xfId="5" applyFont="1" applyFill="1">
      <alignment horizontal="right"/>
    </xf>
    <xf numFmtId="49" fontId="7" fillId="0" borderId="15" xfId="2" applyNumberFormat="1" applyFont="1" applyBorder="1" applyAlignment="1">
      <alignment horizontal="center" vertical="center" wrapText="1"/>
    </xf>
    <xf numFmtId="49" fontId="7" fillId="0" borderId="9" xfId="2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 applyProtection="1">
      <alignment horizontal="center" vertical="center" wrapText="1"/>
      <protection locked="0"/>
    </xf>
    <xf numFmtId="49" fontId="10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16" xfId="0" applyNumberFormat="1" applyFont="1" applyBorder="1" applyAlignment="1" applyProtection="1">
      <alignment horizontal="center" vertical="center" wrapText="1"/>
      <protection locked="0"/>
    </xf>
    <xf numFmtId="49" fontId="11" fillId="0" borderId="18" xfId="0" applyNumberFormat="1" applyFont="1" applyBorder="1" applyAlignment="1" applyProtection="1">
      <alignment horizontal="center" vertical="center" wrapText="1"/>
      <protection locked="0"/>
    </xf>
    <xf numFmtId="0" fontId="7" fillId="5" borderId="12" xfId="6" applyFont="1" applyFill="1" applyBorder="1">
      <alignment horizontal="center" vertical="center" wrapText="1"/>
    </xf>
    <xf numFmtId="0" fontId="7" fillId="5" borderId="13" xfId="6" applyFont="1" applyFill="1" applyBorder="1">
      <alignment horizontal="center" vertical="center" wrapText="1"/>
    </xf>
    <xf numFmtId="0" fontId="7" fillId="5" borderId="14" xfId="6" applyFont="1" applyFill="1" applyBorder="1">
      <alignment horizontal="center" vertical="center" wrapText="1"/>
    </xf>
    <xf numFmtId="0" fontId="7" fillId="5" borderId="6" xfId="6" applyFont="1" applyFill="1" applyBorder="1">
      <alignment horizontal="center" vertical="center" wrapText="1"/>
    </xf>
    <xf numFmtId="0" fontId="7" fillId="5" borderId="7" xfId="6" applyFont="1" applyFill="1" applyBorder="1">
      <alignment horizontal="center" vertical="center" wrapText="1"/>
    </xf>
    <xf numFmtId="0" fontId="7" fillId="5" borderId="8" xfId="6" applyFont="1" applyFill="1" applyBorder="1">
      <alignment horizontal="center" vertical="center" wrapText="1"/>
    </xf>
  </cellXfs>
  <cellStyles count="25">
    <cellStyle name="br" xfId="19" xr:uid="{00000000-0005-0000-0000-000000000000}"/>
    <cellStyle name="col" xfId="18" xr:uid="{00000000-0005-0000-0000-000001000000}"/>
    <cellStyle name="style0" xfId="20" xr:uid="{00000000-0005-0000-0000-000002000000}"/>
    <cellStyle name="td" xfId="21" xr:uid="{00000000-0005-0000-0000-000003000000}"/>
    <cellStyle name="tr" xfId="17" xr:uid="{00000000-0005-0000-0000-000004000000}"/>
    <cellStyle name="xl21" xfId="22" xr:uid="{00000000-0005-0000-0000-000005000000}"/>
    <cellStyle name="xl22" xfId="6" xr:uid="{00000000-0005-0000-0000-000006000000}"/>
    <cellStyle name="xl23" xfId="8" xr:uid="{00000000-0005-0000-0000-000007000000}"/>
    <cellStyle name="xl24" xfId="2" xr:uid="{00000000-0005-0000-0000-000008000000}"/>
    <cellStyle name="xl25" xfId="10" xr:uid="{00000000-0005-0000-0000-000009000000}"/>
    <cellStyle name="xl26" xfId="13" xr:uid="{00000000-0005-0000-0000-00000A000000}"/>
    <cellStyle name="xl27" xfId="14" xr:uid="{00000000-0005-0000-0000-00000B000000}"/>
    <cellStyle name="xl28" xfId="23" xr:uid="{00000000-0005-0000-0000-00000C000000}"/>
    <cellStyle name="xl29" xfId="15" xr:uid="{00000000-0005-0000-0000-00000D000000}"/>
    <cellStyle name="xl30" xfId="1" xr:uid="{00000000-0005-0000-0000-00000E000000}"/>
    <cellStyle name="xl31" xfId="7" xr:uid="{00000000-0005-0000-0000-00000F000000}"/>
    <cellStyle name="xl32" xfId="24" xr:uid="{00000000-0005-0000-0000-000010000000}"/>
    <cellStyle name="xl33" xfId="16" xr:uid="{00000000-0005-0000-0000-000011000000}"/>
    <cellStyle name="xl34" xfId="3" xr:uid="{00000000-0005-0000-0000-000012000000}"/>
    <cellStyle name="xl35" xfId="4" xr:uid="{00000000-0005-0000-0000-000013000000}"/>
    <cellStyle name="xl36" xfId="5" xr:uid="{00000000-0005-0000-0000-000014000000}"/>
    <cellStyle name="xl37" xfId="9" xr:uid="{00000000-0005-0000-0000-000015000000}"/>
    <cellStyle name="xl38" xfId="11" xr:uid="{00000000-0005-0000-0000-000016000000}"/>
    <cellStyle name="xl39" xfId="12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64"/>
  <sheetViews>
    <sheetView showGridLines="0" showZeros="0" tabSelected="1" topLeftCell="B1" zoomScaleNormal="100" zoomScaleSheetLayoutView="100" workbookViewId="0">
      <pane ySplit="4" topLeftCell="A5" activePane="bottomLeft" state="frozen"/>
      <selection pane="bottomLeft" activeCell="C5" sqref="C5"/>
    </sheetView>
  </sheetViews>
  <sheetFormatPr defaultColWidth="9.109375" defaultRowHeight="14.4" outlineLevelRow="6" x14ac:dyDescent="0.3"/>
  <cols>
    <col min="1" max="1" width="9.109375" style="1" hidden="1"/>
    <col min="2" max="2" width="47.6640625" style="1" customWidth="1"/>
    <col min="3" max="3" width="21.6640625" style="1" customWidth="1"/>
    <col min="4" max="18" width="9.109375" style="1" hidden="1"/>
    <col min="19" max="19" width="15.6640625" style="1" customWidth="1"/>
    <col min="20" max="20" width="9.109375" style="1" hidden="1"/>
    <col min="21" max="21" width="15.6640625" style="1" customWidth="1"/>
    <col min="22" max="29" width="9.109375" style="1" hidden="1"/>
    <col min="30" max="30" width="14.88671875" style="1" customWidth="1"/>
    <col min="31" max="34" width="9.109375" style="1" hidden="1" customWidth="1"/>
    <col min="35" max="35" width="11" style="1" customWidth="1"/>
    <col min="36" max="39" width="9.109375" style="1" hidden="1"/>
    <col min="40" max="40" width="14.44140625" style="1" customWidth="1"/>
    <col min="41" max="41" width="14.6640625" style="1" customWidth="1"/>
    <col min="42" max="42" width="12.6640625" style="1" customWidth="1"/>
    <col min="43" max="16384" width="9.109375" style="1"/>
  </cols>
  <sheetData>
    <row r="1" spans="1:79" ht="15.75" customHeight="1" x14ac:dyDescent="0.3">
      <c r="A1" s="18" t="s">
        <v>0</v>
      </c>
      <c r="B1" s="40" t="s">
        <v>117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12.75" customHeight="1" thickBot="1" x14ac:dyDescent="0.3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30" customHeight="1" x14ac:dyDescent="0.3">
      <c r="A3" s="38" t="s">
        <v>2</v>
      </c>
      <c r="B3" s="34" t="s">
        <v>3</v>
      </c>
      <c r="C3" s="34" t="s">
        <v>4</v>
      </c>
      <c r="D3" s="34" t="s">
        <v>2</v>
      </c>
      <c r="E3" s="34" t="s">
        <v>2</v>
      </c>
      <c r="F3" s="34" t="s">
        <v>2</v>
      </c>
      <c r="G3" s="34" t="s">
        <v>2</v>
      </c>
      <c r="H3" s="34" t="s">
        <v>2</v>
      </c>
      <c r="I3" s="34" t="s">
        <v>5</v>
      </c>
      <c r="J3" s="34"/>
      <c r="K3" s="34"/>
      <c r="L3" s="34" t="s">
        <v>6</v>
      </c>
      <c r="M3" s="34"/>
      <c r="N3" s="34"/>
      <c r="O3" s="34" t="s">
        <v>2</v>
      </c>
      <c r="P3" s="34" t="s">
        <v>2</v>
      </c>
      <c r="Q3" s="34" t="s">
        <v>2</v>
      </c>
      <c r="R3" s="34" t="s">
        <v>2</v>
      </c>
      <c r="S3" s="34" t="s">
        <v>110</v>
      </c>
      <c r="T3" s="34" t="s">
        <v>2</v>
      </c>
      <c r="U3" s="34" t="s">
        <v>111</v>
      </c>
      <c r="V3" s="34" t="s">
        <v>2</v>
      </c>
      <c r="W3" s="34" t="s">
        <v>2</v>
      </c>
      <c r="X3" s="34" t="s">
        <v>2</v>
      </c>
      <c r="Y3" s="34" t="s">
        <v>2</v>
      </c>
      <c r="Z3" s="34" t="s">
        <v>2</v>
      </c>
      <c r="AA3" s="34" t="s">
        <v>2</v>
      </c>
      <c r="AB3" s="50" t="s">
        <v>112</v>
      </c>
      <c r="AC3" s="51"/>
      <c r="AD3" s="52"/>
      <c r="AE3" s="34" t="s">
        <v>7</v>
      </c>
      <c r="AF3" s="34"/>
      <c r="AG3" s="34"/>
      <c r="AH3" s="22" t="s">
        <v>2</v>
      </c>
      <c r="AI3" s="41" t="s">
        <v>10</v>
      </c>
      <c r="AJ3" s="34" t="s">
        <v>8</v>
      </c>
      <c r="AK3" s="34"/>
      <c r="AL3" s="34" t="s">
        <v>9</v>
      </c>
      <c r="AM3" s="34"/>
      <c r="AN3" s="44" t="s">
        <v>114</v>
      </c>
      <c r="AO3" s="46" t="s">
        <v>115</v>
      </c>
      <c r="AP3" s="48" t="s">
        <v>116</v>
      </c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54" customHeight="1" x14ac:dyDescent="0.3">
      <c r="A4" s="39"/>
      <c r="B4" s="35"/>
      <c r="C4" s="35"/>
      <c r="D4" s="35"/>
      <c r="E4" s="35"/>
      <c r="F4" s="35"/>
      <c r="G4" s="35"/>
      <c r="H4" s="35"/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53"/>
      <c r="AC4" s="54"/>
      <c r="AD4" s="55"/>
      <c r="AE4" s="21" t="s">
        <v>2</v>
      </c>
      <c r="AF4" s="21" t="s">
        <v>2</v>
      </c>
      <c r="AG4" s="21" t="s">
        <v>2</v>
      </c>
      <c r="AH4" s="21"/>
      <c r="AI4" s="42"/>
      <c r="AJ4" s="21" t="s">
        <v>2</v>
      </c>
      <c r="AK4" s="21" t="s">
        <v>2</v>
      </c>
      <c r="AL4" s="21" t="s">
        <v>2</v>
      </c>
      <c r="AM4" s="21" t="s">
        <v>2</v>
      </c>
      <c r="AN4" s="45"/>
      <c r="AO4" s="47"/>
      <c r="AP4" s="49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5.6" x14ac:dyDescent="0.3">
      <c r="A5" s="23" t="s">
        <v>11</v>
      </c>
      <c r="B5" s="4" t="s">
        <v>68</v>
      </c>
      <c r="C5" s="5" t="s">
        <v>11</v>
      </c>
      <c r="D5" s="5"/>
      <c r="E5" s="5"/>
      <c r="F5" s="5"/>
      <c r="G5" s="5"/>
      <c r="H5" s="5"/>
      <c r="I5" s="6"/>
      <c r="J5" s="5"/>
      <c r="K5" s="5"/>
      <c r="L5" s="5"/>
      <c r="M5" s="5"/>
      <c r="N5" s="5"/>
      <c r="O5" s="5"/>
      <c r="P5" s="5"/>
      <c r="Q5" s="5"/>
      <c r="R5" s="7">
        <v>0</v>
      </c>
      <c r="S5" s="7">
        <v>687011338.75999999</v>
      </c>
      <c r="T5" s="7">
        <v>97285259.090000004</v>
      </c>
      <c r="U5" s="7">
        <v>784296597.85000002</v>
      </c>
      <c r="V5" s="7">
        <v>784296597.85000002</v>
      </c>
      <c r="W5" s="7">
        <v>784296597.85000002</v>
      </c>
      <c r="X5" s="7">
        <v>0</v>
      </c>
      <c r="Y5" s="7">
        <v>0</v>
      </c>
      <c r="Z5" s="7">
        <v>0</v>
      </c>
      <c r="AA5" s="7">
        <v>0</v>
      </c>
      <c r="AB5" s="7">
        <v>13854630.35</v>
      </c>
      <c r="AC5" s="7">
        <v>541730172.95000005</v>
      </c>
      <c r="AD5" s="7">
        <v>527875542.60000002</v>
      </c>
      <c r="AE5" s="7">
        <v>13854630.35</v>
      </c>
      <c r="AF5" s="7">
        <v>541730172.95000005</v>
      </c>
      <c r="AG5" s="7">
        <v>527875542.60000002</v>
      </c>
      <c r="AH5" s="7">
        <v>527875542.60000002</v>
      </c>
      <c r="AI5" s="8">
        <v>0.67305601483809874</v>
      </c>
      <c r="AJ5" s="7">
        <v>256421055.25</v>
      </c>
      <c r="AK5" s="8">
        <v>0.67305601483809874</v>
      </c>
      <c r="AL5" s="7">
        <v>0</v>
      </c>
      <c r="AM5" s="8"/>
      <c r="AN5" s="9">
        <f t="shared" ref="AN5" si="0">SUM(AN6+AN49)</f>
        <v>784296597.8499999</v>
      </c>
      <c r="AO5" s="10">
        <f>SUM(AO6+AO49)</f>
        <v>542037027.64999998</v>
      </c>
      <c r="AP5" s="24">
        <f>SUM(AO5/AN5*100)</f>
        <v>69.111230258538853</v>
      </c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5.6" outlineLevel="1" x14ac:dyDescent="0.3">
      <c r="A6" s="23" t="s">
        <v>12</v>
      </c>
      <c r="B6" s="4" t="s">
        <v>13</v>
      </c>
      <c r="C6" s="5" t="s">
        <v>12</v>
      </c>
      <c r="D6" s="5"/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5"/>
      <c r="Q6" s="5"/>
      <c r="R6" s="7">
        <v>0</v>
      </c>
      <c r="S6" s="7">
        <v>174655285</v>
      </c>
      <c r="T6" s="7">
        <v>2893447.45</v>
      </c>
      <c r="U6" s="7">
        <v>177548732.44999999</v>
      </c>
      <c r="V6" s="7">
        <v>177548732.44999999</v>
      </c>
      <c r="W6" s="7">
        <v>177548732.44999999</v>
      </c>
      <c r="X6" s="7">
        <v>0</v>
      </c>
      <c r="Y6" s="7">
        <v>0</v>
      </c>
      <c r="Z6" s="7">
        <v>0</v>
      </c>
      <c r="AA6" s="7">
        <v>0</v>
      </c>
      <c r="AB6" s="7">
        <v>3084</v>
      </c>
      <c r="AC6" s="7">
        <v>146570389.03</v>
      </c>
      <c r="AD6" s="7">
        <v>146567305.03</v>
      </c>
      <c r="AE6" s="7">
        <v>3084</v>
      </c>
      <c r="AF6" s="7">
        <v>146570389.03</v>
      </c>
      <c r="AG6" s="7">
        <v>146567305.03</v>
      </c>
      <c r="AH6" s="7">
        <v>146567305.03</v>
      </c>
      <c r="AI6" s="8">
        <v>0.82550465445465926</v>
      </c>
      <c r="AJ6" s="7">
        <v>30981427.420000002</v>
      </c>
      <c r="AK6" s="8">
        <v>0.82550465445465926</v>
      </c>
      <c r="AL6" s="7">
        <v>0</v>
      </c>
      <c r="AM6" s="8"/>
      <c r="AN6" s="9">
        <f t="shared" ref="AN6" si="1">SUM(AN8+AN12+AN17+AN22+AN24+AN26+AN32+AN35+AN42+AN46+AN47)</f>
        <v>177548732.44999999</v>
      </c>
      <c r="AO6" s="10">
        <f>SUM(AO8+AO12+AO17+AO22+AO24+AO26+AO32+AO35+AO42+AO46+AO47)</f>
        <v>195597436.12</v>
      </c>
      <c r="AP6" s="24">
        <f t="shared" ref="AP6:AP57" si="2">SUM(AO6/AN6*100)</f>
        <v>110.16549283171186</v>
      </c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ht="15.6" outlineLevel="1" x14ac:dyDescent="0.3">
      <c r="A7" s="23"/>
      <c r="B7" s="11" t="s">
        <v>113</v>
      </c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5"/>
      <c r="Q7" s="5"/>
      <c r="R7" s="7"/>
      <c r="S7" s="7">
        <f>SUM(S8+S12+S17+S22+S24)</f>
        <v>165595810</v>
      </c>
      <c r="T7" s="7"/>
      <c r="U7" s="7">
        <f t="shared" ref="U7:AO7" si="3">SUM(U8+U12+U17+U22+U24)</f>
        <v>166080077.44999999</v>
      </c>
      <c r="V7" s="7">
        <f t="shared" si="3"/>
        <v>166080077.44999999</v>
      </c>
      <c r="W7" s="7">
        <f t="shared" si="3"/>
        <v>166080077.44999999</v>
      </c>
      <c r="X7" s="7">
        <f t="shared" si="3"/>
        <v>0</v>
      </c>
      <c r="Y7" s="7">
        <f t="shared" si="3"/>
        <v>0</v>
      </c>
      <c r="Z7" s="7">
        <f t="shared" si="3"/>
        <v>0</v>
      </c>
      <c r="AA7" s="7">
        <f t="shared" si="3"/>
        <v>0</v>
      </c>
      <c r="AB7" s="7">
        <f t="shared" si="3"/>
        <v>0</v>
      </c>
      <c r="AC7" s="7">
        <f t="shared" si="3"/>
        <v>137516927.61000001</v>
      </c>
      <c r="AD7" s="7">
        <f t="shared" si="3"/>
        <v>137516927.61000001</v>
      </c>
      <c r="AE7" s="7">
        <f t="shared" si="3"/>
        <v>0</v>
      </c>
      <c r="AF7" s="7">
        <f t="shared" si="3"/>
        <v>137516927.61000001</v>
      </c>
      <c r="AG7" s="7">
        <f t="shared" si="3"/>
        <v>137516927.61000001</v>
      </c>
      <c r="AH7" s="7">
        <f t="shared" si="3"/>
        <v>137516927.61000001</v>
      </c>
      <c r="AI7" s="8">
        <f t="shared" ref="AI7:AI21" si="4">SUM(AD7/U7)</f>
        <v>0.8280157964846856</v>
      </c>
      <c r="AJ7" s="7">
        <f t="shared" si="3"/>
        <v>28563149.840000004</v>
      </c>
      <c r="AK7" s="8">
        <f t="shared" si="3"/>
        <v>4.4559395552971308</v>
      </c>
      <c r="AL7" s="7">
        <f t="shared" si="3"/>
        <v>0</v>
      </c>
      <c r="AM7" s="8">
        <f t="shared" si="3"/>
        <v>0</v>
      </c>
      <c r="AN7" s="9">
        <f t="shared" si="3"/>
        <v>166080077.44999999</v>
      </c>
      <c r="AO7" s="10">
        <f t="shared" si="3"/>
        <v>186627101.12</v>
      </c>
      <c r="AP7" s="24">
        <f t="shared" si="2"/>
        <v>112.37175703761693</v>
      </c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</row>
    <row r="8" spans="1:79" ht="15.6" outlineLevel="2" x14ac:dyDescent="0.3">
      <c r="A8" s="23" t="s">
        <v>14</v>
      </c>
      <c r="B8" s="12" t="s">
        <v>15</v>
      </c>
      <c r="C8" s="3" t="s">
        <v>14</v>
      </c>
      <c r="D8" s="3"/>
      <c r="E8" s="3"/>
      <c r="F8" s="3"/>
      <c r="G8" s="3"/>
      <c r="H8" s="3"/>
      <c r="I8" s="13"/>
      <c r="J8" s="3"/>
      <c r="K8" s="3"/>
      <c r="L8" s="3"/>
      <c r="M8" s="3"/>
      <c r="N8" s="3"/>
      <c r="O8" s="3"/>
      <c r="P8" s="3"/>
      <c r="Q8" s="3"/>
      <c r="R8" s="14">
        <v>0</v>
      </c>
      <c r="S8" s="14">
        <v>136331800</v>
      </c>
      <c r="T8" s="14">
        <v>1331.24</v>
      </c>
      <c r="U8" s="14">
        <v>136333131.24000001</v>
      </c>
      <c r="V8" s="14">
        <v>136333131.24000001</v>
      </c>
      <c r="W8" s="14">
        <v>136333131.24000001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110198469.45999999</v>
      </c>
      <c r="AD8" s="14">
        <v>110198469.45999999</v>
      </c>
      <c r="AE8" s="14">
        <v>0</v>
      </c>
      <c r="AF8" s="14">
        <v>110198469.45999999</v>
      </c>
      <c r="AG8" s="14">
        <v>110198469.45999999</v>
      </c>
      <c r="AH8" s="14">
        <v>110198469.45999999</v>
      </c>
      <c r="AI8" s="15">
        <f t="shared" si="4"/>
        <v>0.80830293016601584</v>
      </c>
      <c r="AJ8" s="14">
        <v>26134661.780000001</v>
      </c>
      <c r="AK8" s="15">
        <v>0.80830293016601584</v>
      </c>
      <c r="AL8" s="14">
        <v>0</v>
      </c>
      <c r="AM8" s="15"/>
      <c r="AN8" s="16">
        <f>SUM(U8)</f>
        <v>136333131.24000001</v>
      </c>
      <c r="AO8" s="17">
        <f>SUM(AO9+AO10+AO11)</f>
        <v>153688300</v>
      </c>
      <c r="AP8" s="25">
        <f t="shared" si="2"/>
        <v>112.72997150593429</v>
      </c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</row>
    <row r="9" spans="1:79" ht="15.6" outlineLevel="4" x14ac:dyDescent="0.3">
      <c r="A9" s="23" t="s">
        <v>69</v>
      </c>
      <c r="B9" s="12" t="s">
        <v>70</v>
      </c>
      <c r="C9" s="3" t="s">
        <v>69</v>
      </c>
      <c r="D9" s="3"/>
      <c r="E9" s="3"/>
      <c r="F9" s="3"/>
      <c r="G9" s="3"/>
      <c r="H9" s="3"/>
      <c r="I9" s="13"/>
      <c r="J9" s="3"/>
      <c r="K9" s="3"/>
      <c r="L9" s="3"/>
      <c r="M9" s="3"/>
      <c r="N9" s="3"/>
      <c r="O9" s="3"/>
      <c r="P9" s="3"/>
      <c r="Q9" s="3"/>
      <c r="R9" s="14">
        <v>0</v>
      </c>
      <c r="S9" s="14">
        <v>100000</v>
      </c>
      <c r="T9" s="14">
        <v>1331.24</v>
      </c>
      <c r="U9" s="14">
        <v>101331.24</v>
      </c>
      <c r="V9" s="14">
        <v>101331.24</v>
      </c>
      <c r="W9" s="14">
        <v>101331.24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64344.27</v>
      </c>
      <c r="AD9" s="14">
        <v>64344.27</v>
      </c>
      <c r="AE9" s="14">
        <v>0</v>
      </c>
      <c r="AF9" s="14">
        <v>64344.27</v>
      </c>
      <c r="AG9" s="14">
        <v>64344.27</v>
      </c>
      <c r="AH9" s="14">
        <v>64344.27</v>
      </c>
      <c r="AI9" s="15">
        <f t="shared" si="4"/>
        <v>0.63498946622976282</v>
      </c>
      <c r="AJ9" s="14">
        <v>36986.97</v>
      </c>
      <c r="AK9" s="15">
        <v>0.63498946622976293</v>
      </c>
      <c r="AL9" s="14">
        <v>0</v>
      </c>
      <c r="AM9" s="15"/>
      <c r="AN9" s="16">
        <f t="shared" ref="AN9:AN56" si="5">SUM(U9)</f>
        <v>101331.24</v>
      </c>
      <c r="AO9" s="17">
        <v>100000</v>
      </c>
      <c r="AP9" s="25">
        <f t="shared" si="2"/>
        <v>98.686249176463249</v>
      </c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</row>
    <row r="10" spans="1:79" ht="145.80000000000001" outlineLevel="6" x14ac:dyDescent="0.3">
      <c r="A10" s="23" t="s">
        <v>71</v>
      </c>
      <c r="B10" s="12" t="s">
        <v>72</v>
      </c>
      <c r="C10" s="3" t="s">
        <v>71</v>
      </c>
      <c r="D10" s="3"/>
      <c r="E10" s="3"/>
      <c r="F10" s="3"/>
      <c r="G10" s="3"/>
      <c r="H10" s="3"/>
      <c r="I10" s="13"/>
      <c r="J10" s="3"/>
      <c r="K10" s="3"/>
      <c r="L10" s="3"/>
      <c r="M10" s="3"/>
      <c r="N10" s="3"/>
      <c r="O10" s="3"/>
      <c r="P10" s="3"/>
      <c r="Q10" s="3"/>
      <c r="R10" s="14">
        <v>0</v>
      </c>
      <c r="S10" s="14">
        <v>0</v>
      </c>
      <c r="T10" s="14">
        <v>1331.24</v>
      </c>
      <c r="U10" s="14">
        <v>1331.24</v>
      </c>
      <c r="V10" s="14">
        <v>1331.24</v>
      </c>
      <c r="W10" s="14">
        <v>1331.24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1331.24</v>
      </c>
      <c r="AD10" s="14">
        <v>1331.24</v>
      </c>
      <c r="AE10" s="14">
        <v>0</v>
      </c>
      <c r="AF10" s="14">
        <v>1331.24</v>
      </c>
      <c r="AG10" s="14">
        <v>1331.24</v>
      </c>
      <c r="AH10" s="14">
        <v>1331.24</v>
      </c>
      <c r="AI10" s="15">
        <f t="shared" si="4"/>
        <v>1</v>
      </c>
      <c r="AJ10" s="14">
        <v>0</v>
      </c>
      <c r="AK10" s="15">
        <v>1</v>
      </c>
      <c r="AL10" s="14">
        <v>0</v>
      </c>
      <c r="AM10" s="15"/>
      <c r="AN10" s="16">
        <f t="shared" si="5"/>
        <v>1331.24</v>
      </c>
      <c r="AO10" s="17"/>
      <c r="AP10" s="25">
        <f t="shared" si="2"/>
        <v>0</v>
      </c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79" ht="24.75" customHeight="1" outlineLevel="4" x14ac:dyDescent="0.3">
      <c r="A11" s="23" t="s">
        <v>16</v>
      </c>
      <c r="B11" s="12" t="s">
        <v>17</v>
      </c>
      <c r="C11" s="3" t="s">
        <v>16</v>
      </c>
      <c r="D11" s="3"/>
      <c r="E11" s="3"/>
      <c r="F11" s="3"/>
      <c r="G11" s="3"/>
      <c r="H11" s="3"/>
      <c r="I11" s="13"/>
      <c r="J11" s="3"/>
      <c r="K11" s="3"/>
      <c r="L11" s="3"/>
      <c r="M11" s="3"/>
      <c r="N11" s="3"/>
      <c r="O11" s="3"/>
      <c r="P11" s="3"/>
      <c r="Q11" s="3"/>
      <c r="R11" s="14">
        <v>0</v>
      </c>
      <c r="S11" s="14">
        <v>136231800</v>
      </c>
      <c r="T11" s="14">
        <v>0</v>
      </c>
      <c r="U11" s="14">
        <v>136231800</v>
      </c>
      <c r="V11" s="14">
        <v>136231800</v>
      </c>
      <c r="W11" s="14">
        <v>136231800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110134125.19</v>
      </c>
      <c r="AD11" s="14">
        <v>110134125.19</v>
      </c>
      <c r="AE11" s="14">
        <v>0</v>
      </c>
      <c r="AF11" s="14">
        <v>110134125.19</v>
      </c>
      <c r="AG11" s="14">
        <v>110134125.19</v>
      </c>
      <c r="AH11" s="14">
        <v>110134125.19</v>
      </c>
      <c r="AI11" s="15">
        <f t="shared" si="4"/>
        <v>0.80843184329943518</v>
      </c>
      <c r="AJ11" s="14">
        <v>26097674.809999999</v>
      </c>
      <c r="AK11" s="15">
        <v>0.80843184329943518</v>
      </c>
      <c r="AL11" s="14">
        <v>0</v>
      </c>
      <c r="AM11" s="15"/>
      <c r="AN11" s="16">
        <f t="shared" si="5"/>
        <v>136231800</v>
      </c>
      <c r="AO11" s="17">
        <v>153588300</v>
      </c>
      <c r="AP11" s="25">
        <f t="shared" si="2"/>
        <v>112.74041743557672</v>
      </c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</row>
    <row r="12" spans="1:79" ht="40.200000000000003" outlineLevel="2" x14ac:dyDescent="0.3">
      <c r="A12" s="23" t="s">
        <v>18</v>
      </c>
      <c r="B12" s="4" t="s">
        <v>19</v>
      </c>
      <c r="C12" s="5" t="s">
        <v>18</v>
      </c>
      <c r="D12" s="5"/>
      <c r="E12" s="5"/>
      <c r="F12" s="5"/>
      <c r="G12" s="5"/>
      <c r="H12" s="5"/>
      <c r="I12" s="6"/>
      <c r="J12" s="5"/>
      <c r="K12" s="5"/>
      <c r="L12" s="5"/>
      <c r="M12" s="5"/>
      <c r="N12" s="5"/>
      <c r="O12" s="5"/>
      <c r="P12" s="5"/>
      <c r="Q12" s="5"/>
      <c r="R12" s="7">
        <v>0</v>
      </c>
      <c r="S12" s="7">
        <v>15044010</v>
      </c>
      <c r="T12" s="7">
        <v>0</v>
      </c>
      <c r="U12" s="7">
        <v>15044010</v>
      </c>
      <c r="V12" s="7">
        <v>15044010</v>
      </c>
      <c r="W12" s="7">
        <v>15044010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14358953.300000001</v>
      </c>
      <c r="AD12" s="7">
        <v>14358953.300000001</v>
      </c>
      <c r="AE12" s="7">
        <v>0</v>
      </c>
      <c r="AF12" s="7">
        <v>14358953.300000001</v>
      </c>
      <c r="AG12" s="7">
        <v>14358953.300000001</v>
      </c>
      <c r="AH12" s="7">
        <v>14358953.300000001</v>
      </c>
      <c r="AI12" s="8">
        <f t="shared" si="4"/>
        <v>0.95446315842650997</v>
      </c>
      <c r="AJ12" s="7">
        <v>685056.7</v>
      </c>
      <c r="AK12" s="8">
        <v>0.95446315842650997</v>
      </c>
      <c r="AL12" s="7">
        <v>0</v>
      </c>
      <c r="AM12" s="8"/>
      <c r="AN12" s="9">
        <f t="shared" si="5"/>
        <v>15044010</v>
      </c>
      <c r="AO12" s="10">
        <v>16538801.119999999</v>
      </c>
      <c r="AP12" s="24">
        <f t="shared" si="2"/>
        <v>109.93612155269771</v>
      </c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ht="106.2" outlineLevel="6" x14ac:dyDescent="0.3">
      <c r="A13" s="23" t="s">
        <v>20</v>
      </c>
      <c r="B13" s="12" t="s">
        <v>21</v>
      </c>
      <c r="C13" s="3" t="s">
        <v>20</v>
      </c>
      <c r="D13" s="3"/>
      <c r="E13" s="3"/>
      <c r="F13" s="3"/>
      <c r="G13" s="3"/>
      <c r="H13" s="3"/>
      <c r="I13" s="13"/>
      <c r="J13" s="3"/>
      <c r="K13" s="3"/>
      <c r="L13" s="3"/>
      <c r="M13" s="3"/>
      <c r="N13" s="3"/>
      <c r="O13" s="3"/>
      <c r="P13" s="3"/>
      <c r="Q13" s="3"/>
      <c r="R13" s="14">
        <v>0</v>
      </c>
      <c r="S13" s="14">
        <v>0</v>
      </c>
      <c r="T13" s="14">
        <v>7125600</v>
      </c>
      <c r="U13" s="14">
        <v>7125600</v>
      </c>
      <c r="V13" s="14">
        <v>7125600</v>
      </c>
      <c r="W13" s="14">
        <v>7125600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7383041.4800000004</v>
      </c>
      <c r="AD13" s="14">
        <v>7383041.4800000004</v>
      </c>
      <c r="AE13" s="14">
        <v>0</v>
      </c>
      <c r="AF13" s="14">
        <v>7383041.4800000004</v>
      </c>
      <c r="AG13" s="14">
        <v>7383041.4800000004</v>
      </c>
      <c r="AH13" s="14">
        <v>7383041.4800000004</v>
      </c>
      <c r="AI13" s="15">
        <f t="shared" si="4"/>
        <v>1.0361290950937465</v>
      </c>
      <c r="AJ13" s="14">
        <v>-257441.48</v>
      </c>
      <c r="AK13" s="15">
        <v>1.0361290950937465</v>
      </c>
      <c r="AL13" s="14">
        <v>0</v>
      </c>
      <c r="AM13" s="15"/>
      <c r="AN13" s="16">
        <f t="shared" si="5"/>
        <v>7125600</v>
      </c>
      <c r="AO13" s="17">
        <v>7833608.2800000003</v>
      </c>
      <c r="AP13" s="25">
        <f t="shared" si="2"/>
        <v>109.93612158976087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ht="119.4" outlineLevel="6" x14ac:dyDescent="0.3">
      <c r="A14" s="23" t="s">
        <v>22</v>
      </c>
      <c r="B14" s="12" t="s">
        <v>23</v>
      </c>
      <c r="C14" s="3" t="s">
        <v>22</v>
      </c>
      <c r="D14" s="3"/>
      <c r="E14" s="3"/>
      <c r="F14" s="3"/>
      <c r="G14" s="3"/>
      <c r="H14" s="3"/>
      <c r="I14" s="13"/>
      <c r="J14" s="3"/>
      <c r="K14" s="3"/>
      <c r="L14" s="3"/>
      <c r="M14" s="3"/>
      <c r="N14" s="3"/>
      <c r="O14" s="3"/>
      <c r="P14" s="3"/>
      <c r="Q14" s="3"/>
      <c r="R14" s="14">
        <v>0</v>
      </c>
      <c r="S14" s="14">
        <v>0</v>
      </c>
      <c r="T14" s="14">
        <v>49490</v>
      </c>
      <c r="U14" s="14">
        <v>49490</v>
      </c>
      <c r="V14" s="14">
        <v>49490</v>
      </c>
      <c r="W14" s="14">
        <v>49490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39096.61</v>
      </c>
      <c r="AD14" s="14">
        <v>39096.61</v>
      </c>
      <c r="AE14" s="14">
        <v>0</v>
      </c>
      <c r="AF14" s="14">
        <v>39096.61</v>
      </c>
      <c r="AG14" s="14">
        <v>39096.61</v>
      </c>
      <c r="AH14" s="14">
        <v>39096.61</v>
      </c>
      <c r="AI14" s="15">
        <f t="shared" si="4"/>
        <v>0.78999009900990103</v>
      </c>
      <c r="AJ14" s="14">
        <v>10393.39</v>
      </c>
      <c r="AK14" s="15">
        <v>0.78999009900990103</v>
      </c>
      <c r="AL14" s="14">
        <v>0</v>
      </c>
      <c r="AM14" s="15"/>
      <c r="AN14" s="16">
        <f t="shared" si="5"/>
        <v>49490</v>
      </c>
      <c r="AO14" s="17">
        <v>54407.39</v>
      </c>
      <c r="AP14" s="25">
        <f t="shared" si="2"/>
        <v>109.93612851081028</v>
      </c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ht="106.2" outlineLevel="6" x14ac:dyDescent="0.3">
      <c r="A15" s="23" t="s">
        <v>24</v>
      </c>
      <c r="B15" s="12" t="s">
        <v>25</v>
      </c>
      <c r="C15" s="3" t="s">
        <v>24</v>
      </c>
      <c r="D15" s="3"/>
      <c r="E15" s="3"/>
      <c r="F15" s="3"/>
      <c r="G15" s="3"/>
      <c r="H15" s="3"/>
      <c r="I15" s="13"/>
      <c r="J15" s="3"/>
      <c r="K15" s="3"/>
      <c r="L15" s="3"/>
      <c r="M15" s="3"/>
      <c r="N15" s="3"/>
      <c r="O15" s="3"/>
      <c r="P15" s="3"/>
      <c r="Q15" s="3"/>
      <c r="R15" s="14">
        <v>0</v>
      </c>
      <c r="S15" s="14">
        <v>0</v>
      </c>
      <c r="T15" s="14">
        <v>8808690</v>
      </c>
      <c r="U15" s="14">
        <v>8808690</v>
      </c>
      <c r="V15" s="14">
        <v>8808690</v>
      </c>
      <c r="W15" s="14">
        <v>8808690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7765279.0800000001</v>
      </c>
      <c r="AD15" s="14">
        <v>7765279.0800000001</v>
      </c>
      <c r="AE15" s="14">
        <v>0</v>
      </c>
      <c r="AF15" s="14">
        <v>7765279.0800000001</v>
      </c>
      <c r="AG15" s="14">
        <v>7765279.0800000001</v>
      </c>
      <c r="AH15" s="14">
        <v>7765279.0800000001</v>
      </c>
      <c r="AI15" s="15">
        <f t="shared" si="4"/>
        <v>0.88154754906802257</v>
      </c>
      <c r="AJ15" s="14">
        <v>1043410.92</v>
      </c>
      <c r="AK15" s="15">
        <v>0.88154754906802257</v>
      </c>
      <c r="AL15" s="14">
        <v>0</v>
      </c>
      <c r="AM15" s="15"/>
      <c r="AN15" s="16">
        <f t="shared" si="5"/>
        <v>8808690</v>
      </c>
      <c r="AO15" s="17">
        <v>9683932.1500000004</v>
      </c>
      <c r="AP15" s="25">
        <f t="shared" si="2"/>
        <v>109.93612160264468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ht="106.2" outlineLevel="6" x14ac:dyDescent="0.3">
      <c r="A16" s="23" t="s">
        <v>26</v>
      </c>
      <c r="B16" s="12" t="s">
        <v>27</v>
      </c>
      <c r="C16" s="3" t="s">
        <v>26</v>
      </c>
      <c r="D16" s="3"/>
      <c r="E16" s="3"/>
      <c r="F16" s="3"/>
      <c r="G16" s="3"/>
      <c r="H16" s="3"/>
      <c r="I16" s="13"/>
      <c r="J16" s="3"/>
      <c r="K16" s="3"/>
      <c r="L16" s="3"/>
      <c r="M16" s="3"/>
      <c r="N16" s="3"/>
      <c r="O16" s="3"/>
      <c r="P16" s="3"/>
      <c r="Q16" s="3"/>
      <c r="R16" s="14">
        <v>0</v>
      </c>
      <c r="S16" s="14">
        <v>0</v>
      </c>
      <c r="T16" s="14">
        <v>-939770</v>
      </c>
      <c r="U16" s="14">
        <v>-939770</v>
      </c>
      <c r="V16" s="14">
        <v>-939770</v>
      </c>
      <c r="W16" s="14">
        <v>-939770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-828463.87</v>
      </c>
      <c r="AD16" s="14">
        <v>-828463.87</v>
      </c>
      <c r="AE16" s="14">
        <v>0</v>
      </c>
      <c r="AF16" s="14">
        <v>-828463.87</v>
      </c>
      <c r="AG16" s="14">
        <v>-828463.87</v>
      </c>
      <c r="AH16" s="14">
        <v>-828463.87</v>
      </c>
      <c r="AI16" s="15">
        <f t="shared" si="4"/>
        <v>0.88156024346382622</v>
      </c>
      <c r="AJ16" s="14">
        <v>-111306.13</v>
      </c>
      <c r="AK16" s="15">
        <v>0.88156024346382622</v>
      </c>
      <c r="AL16" s="14">
        <v>0</v>
      </c>
      <c r="AM16" s="15"/>
      <c r="AN16" s="16">
        <f t="shared" si="5"/>
        <v>-939770</v>
      </c>
      <c r="AO16" s="17">
        <v>-1033146.7</v>
      </c>
      <c r="AP16" s="25">
        <f t="shared" si="2"/>
        <v>109.93612266831245</v>
      </c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ht="15.6" outlineLevel="2" x14ac:dyDescent="0.3">
      <c r="A17" s="23" t="s">
        <v>28</v>
      </c>
      <c r="B17" s="4" t="s">
        <v>29</v>
      </c>
      <c r="C17" s="5" t="s">
        <v>28</v>
      </c>
      <c r="D17" s="5"/>
      <c r="E17" s="5"/>
      <c r="F17" s="5"/>
      <c r="G17" s="5"/>
      <c r="H17" s="5"/>
      <c r="I17" s="6"/>
      <c r="J17" s="5"/>
      <c r="K17" s="5"/>
      <c r="L17" s="5"/>
      <c r="M17" s="5"/>
      <c r="N17" s="5"/>
      <c r="O17" s="5"/>
      <c r="P17" s="5"/>
      <c r="Q17" s="5"/>
      <c r="R17" s="7">
        <v>0</v>
      </c>
      <c r="S17" s="7">
        <v>10800000</v>
      </c>
      <c r="T17" s="7">
        <v>357314.39</v>
      </c>
      <c r="U17" s="7">
        <v>11157314.390000001</v>
      </c>
      <c r="V17" s="7">
        <v>11157314.390000001</v>
      </c>
      <c r="W17" s="7">
        <v>11157314.390000001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9588402.6999999993</v>
      </c>
      <c r="AD17" s="7">
        <v>9588402.6999999993</v>
      </c>
      <c r="AE17" s="7">
        <v>0</v>
      </c>
      <c r="AF17" s="7">
        <v>9588402.6999999993</v>
      </c>
      <c r="AG17" s="7">
        <v>9588402.6999999993</v>
      </c>
      <c r="AH17" s="7">
        <v>9588402.6999999993</v>
      </c>
      <c r="AI17" s="8">
        <f t="shared" si="4"/>
        <v>0.85938267622841436</v>
      </c>
      <c r="AJ17" s="7">
        <v>1568911.69</v>
      </c>
      <c r="AK17" s="8">
        <v>0.85938267622841447</v>
      </c>
      <c r="AL17" s="7">
        <v>0</v>
      </c>
      <c r="AM17" s="8"/>
      <c r="AN17" s="9">
        <f t="shared" si="5"/>
        <v>11157314.390000001</v>
      </c>
      <c r="AO17" s="10">
        <f>SUM(AO18:AO21)</f>
        <v>12800000</v>
      </c>
      <c r="AP17" s="24">
        <f t="shared" si="2"/>
        <v>114.72294812694616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27" outlineLevel="4" x14ac:dyDescent="0.3">
      <c r="A18" s="23" t="s">
        <v>30</v>
      </c>
      <c r="B18" s="12" t="s">
        <v>31</v>
      </c>
      <c r="C18" s="3" t="s">
        <v>30</v>
      </c>
      <c r="D18" s="3"/>
      <c r="E18" s="3"/>
      <c r="F18" s="3"/>
      <c r="G18" s="3"/>
      <c r="H18" s="3"/>
      <c r="I18" s="13"/>
      <c r="J18" s="3"/>
      <c r="K18" s="3"/>
      <c r="L18" s="3"/>
      <c r="M18" s="3"/>
      <c r="N18" s="3"/>
      <c r="O18" s="3"/>
      <c r="P18" s="3"/>
      <c r="Q18" s="3"/>
      <c r="R18" s="14">
        <v>0</v>
      </c>
      <c r="S18" s="14">
        <v>9400000</v>
      </c>
      <c r="T18" s="14">
        <v>15300.15</v>
      </c>
      <c r="U18" s="14">
        <v>9415300.1500000004</v>
      </c>
      <c r="V18" s="14">
        <v>9415300.1500000004</v>
      </c>
      <c r="W18" s="14">
        <v>9415300.1500000004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8912695.4299999997</v>
      </c>
      <c r="AD18" s="14">
        <v>8912695.4299999997</v>
      </c>
      <c r="AE18" s="14">
        <v>0</v>
      </c>
      <c r="AF18" s="14">
        <v>8912695.4299999997</v>
      </c>
      <c r="AG18" s="14">
        <v>8912695.4299999997</v>
      </c>
      <c r="AH18" s="14">
        <v>8912695.4299999997</v>
      </c>
      <c r="AI18" s="15">
        <f t="shared" si="4"/>
        <v>0.94661830085151344</v>
      </c>
      <c r="AJ18" s="14">
        <v>502604.72</v>
      </c>
      <c r="AK18" s="15">
        <v>0.94661830085151344</v>
      </c>
      <c r="AL18" s="14">
        <v>0</v>
      </c>
      <c r="AM18" s="15"/>
      <c r="AN18" s="16">
        <f t="shared" si="5"/>
        <v>9415300.1500000004</v>
      </c>
      <c r="AO18" s="17">
        <v>11700000</v>
      </c>
      <c r="AP18" s="25">
        <f t="shared" si="2"/>
        <v>124.26582067062408</v>
      </c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ht="27" outlineLevel="4" x14ac:dyDescent="0.3">
      <c r="A19" s="23" t="s">
        <v>73</v>
      </c>
      <c r="B19" s="12" t="s">
        <v>74</v>
      </c>
      <c r="C19" s="3" t="s">
        <v>73</v>
      </c>
      <c r="D19" s="3"/>
      <c r="E19" s="3"/>
      <c r="F19" s="3"/>
      <c r="G19" s="3"/>
      <c r="H19" s="3"/>
      <c r="I19" s="13"/>
      <c r="J19" s="3"/>
      <c r="K19" s="3"/>
      <c r="L19" s="3"/>
      <c r="M19" s="3"/>
      <c r="N19" s="3"/>
      <c r="O19" s="3"/>
      <c r="P19" s="3"/>
      <c r="Q19" s="3"/>
      <c r="R19" s="14">
        <v>0</v>
      </c>
      <c r="S19" s="14">
        <v>0</v>
      </c>
      <c r="T19" s="14">
        <v>-14040.15</v>
      </c>
      <c r="U19" s="14">
        <v>-14040.15</v>
      </c>
      <c r="V19" s="14">
        <v>-14040.15</v>
      </c>
      <c r="W19" s="14">
        <v>-14040.15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-14040.15</v>
      </c>
      <c r="AD19" s="14">
        <v>-14040.15</v>
      </c>
      <c r="AE19" s="14">
        <v>0</v>
      </c>
      <c r="AF19" s="14">
        <v>-14040.15</v>
      </c>
      <c r="AG19" s="14">
        <v>-14040.15</v>
      </c>
      <c r="AH19" s="14">
        <v>-14040.15</v>
      </c>
      <c r="AI19" s="15">
        <f t="shared" si="4"/>
        <v>1</v>
      </c>
      <c r="AJ19" s="14">
        <v>0</v>
      </c>
      <c r="AK19" s="15">
        <v>1</v>
      </c>
      <c r="AL19" s="14">
        <v>0</v>
      </c>
      <c r="AM19" s="15"/>
      <c r="AN19" s="16">
        <f t="shared" si="5"/>
        <v>-14040.15</v>
      </c>
      <c r="AO19" s="17"/>
      <c r="AP19" s="25">
        <f t="shared" si="2"/>
        <v>0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ht="15.6" outlineLevel="4" x14ac:dyDescent="0.3">
      <c r="A20" s="23" t="s">
        <v>32</v>
      </c>
      <c r="B20" s="12" t="s">
        <v>33</v>
      </c>
      <c r="C20" s="3" t="s">
        <v>32</v>
      </c>
      <c r="D20" s="3"/>
      <c r="E20" s="3"/>
      <c r="F20" s="3"/>
      <c r="G20" s="3"/>
      <c r="H20" s="3"/>
      <c r="I20" s="13"/>
      <c r="J20" s="3"/>
      <c r="K20" s="3"/>
      <c r="L20" s="3"/>
      <c r="M20" s="3"/>
      <c r="N20" s="3"/>
      <c r="O20" s="3"/>
      <c r="P20" s="3"/>
      <c r="Q20" s="3"/>
      <c r="R20" s="14">
        <v>0</v>
      </c>
      <c r="S20" s="14">
        <v>100000</v>
      </c>
      <c r="T20" s="14">
        <v>356054.39</v>
      </c>
      <c r="U20" s="14">
        <v>456054.39</v>
      </c>
      <c r="V20" s="14">
        <v>456054.39</v>
      </c>
      <c r="W20" s="14">
        <v>456054.39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434301.19</v>
      </c>
      <c r="AD20" s="14">
        <v>434301.19</v>
      </c>
      <c r="AE20" s="14">
        <v>0</v>
      </c>
      <c r="AF20" s="14">
        <v>434301.19</v>
      </c>
      <c r="AG20" s="14">
        <v>434301.19</v>
      </c>
      <c r="AH20" s="14">
        <v>434301.19</v>
      </c>
      <c r="AI20" s="15">
        <f t="shared" si="4"/>
        <v>0.95230130335989094</v>
      </c>
      <c r="AJ20" s="14">
        <v>21753.200000000001</v>
      </c>
      <c r="AK20" s="15">
        <v>0.95230130335989094</v>
      </c>
      <c r="AL20" s="14">
        <v>0</v>
      </c>
      <c r="AM20" s="15"/>
      <c r="AN20" s="16">
        <f t="shared" si="5"/>
        <v>456054.39</v>
      </c>
      <c r="AO20" s="17">
        <v>600000</v>
      </c>
      <c r="AP20" s="25">
        <f t="shared" si="2"/>
        <v>131.5632549880728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ht="27" outlineLevel="4" x14ac:dyDescent="0.3">
      <c r="A21" s="23" t="s">
        <v>75</v>
      </c>
      <c r="B21" s="12" t="s">
        <v>76</v>
      </c>
      <c r="C21" s="3" t="s">
        <v>75</v>
      </c>
      <c r="D21" s="3"/>
      <c r="E21" s="3"/>
      <c r="F21" s="3"/>
      <c r="G21" s="3"/>
      <c r="H21" s="3"/>
      <c r="I21" s="13"/>
      <c r="J21" s="3"/>
      <c r="K21" s="3"/>
      <c r="L21" s="3"/>
      <c r="M21" s="3"/>
      <c r="N21" s="3"/>
      <c r="O21" s="3"/>
      <c r="P21" s="3"/>
      <c r="Q21" s="3"/>
      <c r="R21" s="14">
        <v>0</v>
      </c>
      <c r="S21" s="14">
        <v>1300000</v>
      </c>
      <c r="T21" s="14">
        <v>0</v>
      </c>
      <c r="U21" s="14">
        <v>1300000</v>
      </c>
      <c r="V21" s="14">
        <v>1300000</v>
      </c>
      <c r="W21" s="14">
        <v>1300000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255446.23</v>
      </c>
      <c r="AD21" s="14">
        <v>255446.23</v>
      </c>
      <c r="AE21" s="14">
        <v>0</v>
      </c>
      <c r="AF21" s="14">
        <v>255446.23</v>
      </c>
      <c r="AG21" s="14">
        <v>255446.23</v>
      </c>
      <c r="AH21" s="14">
        <v>255446.23</v>
      </c>
      <c r="AI21" s="15">
        <f t="shared" si="4"/>
        <v>0.19649710000000001</v>
      </c>
      <c r="AJ21" s="14">
        <v>1044553.77</v>
      </c>
      <c r="AK21" s="15">
        <v>0.19649710000000001</v>
      </c>
      <c r="AL21" s="14">
        <v>0</v>
      </c>
      <c r="AM21" s="15"/>
      <c r="AN21" s="16">
        <f t="shared" si="5"/>
        <v>1300000</v>
      </c>
      <c r="AO21" s="17">
        <v>500000</v>
      </c>
      <c r="AP21" s="25">
        <f t="shared" si="2"/>
        <v>38.461538461538467</v>
      </c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ht="15.6" outlineLevel="2" x14ac:dyDescent="0.3">
      <c r="A22" s="23" t="s">
        <v>34</v>
      </c>
      <c r="B22" s="4" t="s">
        <v>35</v>
      </c>
      <c r="C22" s="5" t="s">
        <v>34</v>
      </c>
      <c r="D22" s="5"/>
      <c r="E22" s="5"/>
      <c r="F22" s="5"/>
      <c r="G22" s="5"/>
      <c r="H22" s="5"/>
      <c r="I22" s="6"/>
      <c r="J22" s="5"/>
      <c r="K22" s="5"/>
      <c r="L22" s="5"/>
      <c r="M22" s="5"/>
      <c r="N22" s="5"/>
      <c r="O22" s="5"/>
      <c r="P22" s="5"/>
      <c r="Q22" s="5"/>
      <c r="R22" s="7">
        <v>0</v>
      </c>
      <c r="S22" s="7">
        <v>2370000</v>
      </c>
      <c r="T22" s="7">
        <v>125621.82</v>
      </c>
      <c r="U22" s="7">
        <v>2495621.8199999998</v>
      </c>
      <c r="V22" s="7">
        <v>2495621.8199999998</v>
      </c>
      <c r="W22" s="7">
        <v>2495621.8199999998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2495621.8199999998</v>
      </c>
      <c r="AD22" s="7">
        <v>2495621.8199999998</v>
      </c>
      <c r="AE22" s="7">
        <v>0</v>
      </c>
      <c r="AF22" s="7">
        <v>2495621.8199999998</v>
      </c>
      <c r="AG22" s="7">
        <v>2495621.8199999998</v>
      </c>
      <c r="AH22" s="7">
        <v>2495621.8199999998</v>
      </c>
      <c r="AI22" s="8">
        <f t="shared" ref="AI22:AI46" si="6">SUM(AD22/U22)</f>
        <v>1</v>
      </c>
      <c r="AJ22" s="7">
        <v>0</v>
      </c>
      <c r="AK22" s="8">
        <v>1</v>
      </c>
      <c r="AL22" s="7">
        <v>0</v>
      </c>
      <c r="AM22" s="8"/>
      <c r="AN22" s="9">
        <f t="shared" si="5"/>
        <v>2495621.8199999998</v>
      </c>
      <c r="AO22" s="10">
        <f t="shared" ref="AO22" si="7">SUM(AO23)</f>
        <v>2500000</v>
      </c>
      <c r="AP22" s="24">
        <f t="shared" si="2"/>
        <v>100.17543443341108</v>
      </c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ht="15.6" outlineLevel="4" x14ac:dyDescent="0.3">
      <c r="A23" s="23" t="s">
        <v>77</v>
      </c>
      <c r="B23" s="12" t="s">
        <v>78</v>
      </c>
      <c r="C23" s="3" t="s">
        <v>77</v>
      </c>
      <c r="D23" s="3"/>
      <c r="E23" s="3"/>
      <c r="F23" s="3"/>
      <c r="G23" s="3"/>
      <c r="H23" s="3"/>
      <c r="I23" s="13"/>
      <c r="J23" s="3"/>
      <c r="K23" s="3"/>
      <c r="L23" s="3"/>
      <c r="M23" s="3"/>
      <c r="N23" s="3"/>
      <c r="O23" s="3"/>
      <c r="P23" s="3"/>
      <c r="Q23" s="3"/>
      <c r="R23" s="14">
        <v>0</v>
      </c>
      <c r="S23" s="14">
        <v>2370000</v>
      </c>
      <c r="T23" s="14">
        <v>125621.82</v>
      </c>
      <c r="U23" s="14">
        <v>2495621.8199999998</v>
      </c>
      <c r="V23" s="14">
        <v>2495621.8199999998</v>
      </c>
      <c r="W23" s="14">
        <v>2495621.8199999998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2495621.8199999998</v>
      </c>
      <c r="AD23" s="14">
        <v>2495621.8199999998</v>
      </c>
      <c r="AE23" s="14">
        <v>0</v>
      </c>
      <c r="AF23" s="14">
        <v>2495621.8199999998</v>
      </c>
      <c r="AG23" s="14">
        <v>2495621.8199999998</v>
      </c>
      <c r="AH23" s="14">
        <v>2495621.8199999998</v>
      </c>
      <c r="AI23" s="15">
        <f t="shared" si="6"/>
        <v>1</v>
      </c>
      <c r="AJ23" s="14">
        <v>0</v>
      </c>
      <c r="AK23" s="15">
        <v>1</v>
      </c>
      <c r="AL23" s="14">
        <v>0</v>
      </c>
      <c r="AM23" s="15"/>
      <c r="AN23" s="16">
        <f t="shared" si="5"/>
        <v>2495621.8199999998</v>
      </c>
      <c r="AO23" s="17">
        <v>2500000</v>
      </c>
      <c r="AP23" s="25">
        <f t="shared" si="2"/>
        <v>100.17543443341108</v>
      </c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5.6" outlineLevel="2" x14ac:dyDescent="0.3">
      <c r="A24" s="23" t="s">
        <v>79</v>
      </c>
      <c r="B24" s="4" t="s">
        <v>80</v>
      </c>
      <c r="C24" s="5" t="s">
        <v>79</v>
      </c>
      <c r="D24" s="5"/>
      <c r="E24" s="5"/>
      <c r="F24" s="5"/>
      <c r="G24" s="5"/>
      <c r="H24" s="5"/>
      <c r="I24" s="6"/>
      <c r="J24" s="5"/>
      <c r="K24" s="5"/>
      <c r="L24" s="5"/>
      <c r="M24" s="5"/>
      <c r="N24" s="5"/>
      <c r="O24" s="5"/>
      <c r="P24" s="5"/>
      <c r="Q24" s="5"/>
      <c r="R24" s="7">
        <v>0</v>
      </c>
      <c r="S24" s="7">
        <v>1050000</v>
      </c>
      <c r="T24" s="7">
        <v>0</v>
      </c>
      <c r="U24" s="7">
        <v>1050000</v>
      </c>
      <c r="V24" s="7">
        <v>1050000</v>
      </c>
      <c r="W24" s="7">
        <v>1050000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875480.33</v>
      </c>
      <c r="AD24" s="7">
        <v>875480.33</v>
      </c>
      <c r="AE24" s="7">
        <v>0</v>
      </c>
      <c r="AF24" s="7">
        <v>875480.33</v>
      </c>
      <c r="AG24" s="7">
        <v>875480.33</v>
      </c>
      <c r="AH24" s="7">
        <v>875480.33</v>
      </c>
      <c r="AI24" s="8">
        <f t="shared" si="6"/>
        <v>0.83379079047619042</v>
      </c>
      <c r="AJ24" s="7">
        <v>174519.67</v>
      </c>
      <c r="AK24" s="8">
        <v>0.83379079047619042</v>
      </c>
      <c r="AL24" s="7">
        <v>0</v>
      </c>
      <c r="AM24" s="8"/>
      <c r="AN24" s="9">
        <f t="shared" si="5"/>
        <v>1050000</v>
      </c>
      <c r="AO24" s="10">
        <f t="shared" ref="AO24" si="8">SUM(AO25)</f>
        <v>1100000</v>
      </c>
      <c r="AP24" s="24">
        <f t="shared" si="2"/>
        <v>104.76190476190477</v>
      </c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ht="40.200000000000003" outlineLevel="4" x14ac:dyDescent="0.3">
      <c r="A25" s="23" t="s">
        <v>81</v>
      </c>
      <c r="B25" s="12" t="s">
        <v>82</v>
      </c>
      <c r="C25" s="3" t="s">
        <v>81</v>
      </c>
      <c r="D25" s="3"/>
      <c r="E25" s="3"/>
      <c r="F25" s="3"/>
      <c r="G25" s="3"/>
      <c r="H25" s="3"/>
      <c r="I25" s="13"/>
      <c r="J25" s="3"/>
      <c r="K25" s="3"/>
      <c r="L25" s="3"/>
      <c r="M25" s="3"/>
      <c r="N25" s="3"/>
      <c r="O25" s="3"/>
      <c r="P25" s="3"/>
      <c r="Q25" s="3"/>
      <c r="R25" s="14">
        <v>0</v>
      </c>
      <c r="S25" s="14">
        <v>1050000</v>
      </c>
      <c r="T25" s="14">
        <v>0</v>
      </c>
      <c r="U25" s="14">
        <v>1050000</v>
      </c>
      <c r="V25" s="14">
        <v>1050000</v>
      </c>
      <c r="W25" s="14">
        <v>1050000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875480.33</v>
      </c>
      <c r="AD25" s="14">
        <v>875480.33</v>
      </c>
      <c r="AE25" s="14">
        <v>0</v>
      </c>
      <c r="AF25" s="14">
        <v>875480.33</v>
      </c>
      <c r="AG25" s="14">
        <v>875480.33</v>
      </c>
      <c r="AH25" s="14">
        <v>875480.33</v>
      </c>
      <c r="AI25" s="15">
        <f t="shared" si="6"/>
        <v>0.83379079047619042</v>
      </c>
      <c r="AJ25" s="14">
        <v>174519.67</v>
      </c>
      <c r="AK25" s="15">
        <v>0.83379079047619042</v>
      </c>
      <c r="AL25" s="14">
        <v>0</v>
      </c>
      <c r="AM25" s="15"/>
      <c r="AN25" s="16">
        <f t="shared" si="5"/>
        <v>1050000</v>
      </c>
      <c r="AO25" s="17">
        <v>1100000</v>
      </c>
      <c r="AP25" s="25">
        <f t="shared" si="2"/>
        <v>104.76190476190477</v>
      </c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ht="53.4" outlineLevel="2" x14ac:dyDescent="0.3">
      <c r="A26" s="23" t="s">
        <v>36</v>
      </c>
      <c r="B26" s="4" t="s">
        <v>37</v>
      </c>
      <c r="C26" s="5" t="s">
        <v>36</v>
      </c>
      <c r="D26" s="5"/>
      <c r="E26" s="5"/>
      <c r="F26" s="5"/>
      <c r="G26" s="5"/>
      <c r="H26" s="5"/>
      <c r="I26" s="6"/>
      <c r="J26" s="5"/>
      <c r="K26" s="5"/>
      <c r="L26" s="5"/>
      <c r="M26" s="5"/>
      <c r="N26" s="5"/>
      <c r="O26" s="5"/>
      <c r="P26" s="5"/>
      <c r="Q26" s="5"/>
      <c r="R26" s="7">
        <v>0</v>
      </c>
      <c r="S26" s="7">
        <v>1995000</v>
      </c>
      <c r="T26" s="7">
        <v>346774.08</v>
      </c>
      <c r="U26" s="7">
        <v>2341774.08</v>
      </c>
      <c r="V26" s="7">
        <v>2341774.08</v>
      </c>
      <c r="W26" s="7">
        <v>2341774.08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1693908.94</v>
      </c>
      <c r="AD26" s="7">
        <v>1693908.94</v>
      </c>
      <c r="AE26" s="7">
        <v>0</v>
      </c>
      <c r="AF26" s="7">
        <v>1693908.94</v>
      </c>
      <c r="AG26" s="7">
        <v>1693908.94</v>
      </c>
      <c r="AH26" s="7">
        <v>1693908.94</v>
      </c>
      <c r="AI26" s="8">
        <f t="shared" si="6"/>
        <v>0.72334430313619313</v>
      </c>
      <c r="AJ26" s="7">
        <v>647865.14</v>
      </c>
      <c r="AK26" s="8">
        <v>0.72334430313619325</v>
      </c>
      <c r="AL26" s="7">
        <v>0</v>
      </c>
      <c r="AM26" s="8"/>
      <c r="AN26" s="9">
        <f t="shared" si="5"/>
        <v>2341774.08</v>
      </c>
      <c r="AO26" s="10">
        <f>SUM(AO27:AO31)</f>
        <v>1570000</v>
      </c>
      <c r="AP26" s="24">
        <f t="shared" si="2"/>
        <v>67.043188043143758</v>
      </c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ht="79.8" outlineLevel="6" x14ac:dyDescent="0.3">
      <c r="A27" s="23" t="s">
        <v>38</v>
      </c>
      <c r="B27" s="12" t="s">
        <v>39</v>
      </c>
      <c r="C27" s="3" t="s">
        <v>38</v>
      </c>
      <c r="D27" s="3"/>
      <c r="E27" s="3"/>
      <c r="F27" s="3"/>
      <c r="G27" s="3"/>
      <c r="H27" s="3"/>
      <c r="I27" s="13"/>
      <c r="J27" s="3"/>
      <c r="K27" s="3"/>
      <c r="L27" s="3"/>
      <c r="M27" s="3"/>
      <c r="N27" s="3"/>
      <c r="O27" s="3"/>
      <c r="P27" s="3"/>
      <c r="Q27" s="3"/>
      <c r="R27" s="14">
        <v>0</v>
      </c>
      <c r="S27" s="14">
        <v>0</v>
      </c>
      <c r="T27" s="14">
        <v>175622.41</v>
      </c>
      <c r="U27" s="14">
        <v>175622.41</v>
      </c>
      <c r="V27" s="14">
        <v>175622.41</v>
      </c>
      <c r="W27" s="14">
        <v>175622.41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175622.41</v>
      </c>
      <c r="AD27" s="14">
        <v>175622.41</v>
      </c>
      <c r="AE27" s="14">
        <v>0</v>
      </c>
      <c r="AF27" s="14">
        <v>175622.41</v>
      </c>
      <c r="AG27" s="14">
        <v>175622.41</v>
      </c>
      <c r="AH27" s="14">
        <v>175622.41</v>
      </c>
      <c r="AI27" s="15">
        <f t="shared" si="6"/>
        <v>1</v>
      </c>
      <c r="AJ27" s="14">
        <v>0</v>
      </c>
      <c r="AK27" s="15">
        <v>1</v>
      </c>
      <c r="AL27" s="14">
        <v>0</v>
      </c>
      <c r="AM27" s="15"/>
      <c r="AN27" s="16">
        <f t="shared" si="5"/>
        <v>175622.41</v>
      </c>
      <c r="AO27" s="17"/>
      <c r="AP27" s="25">
        <f t="shared" si="2"/>
        <v>0</v>
      </c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ht="66.599999999999994" outlineLevel="6" x14ac:dyDescent="0.3">
      <c r="A28" s="23" t="s">
        <v>83</v>
      </c>
      <c r="B28" s="12" t="s">
        <v>84</v>
      </c>
      <c r="C28" s="3" t="s">
        <v>83</v>
      </c>
      <c r="D28" s="3"/>
      <c r="E28" s="3"/>
      <c r="F28" s="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14">
        <v>0</v>
      </c>
      <c r="S28" s="14">
        <v>1000000</v>
      </c>
      <c r="T28" s="14">
        <v>219253.63</v>
      </c>
      <c r="U28" s="14">
        <v>1219253.6299999999</v>
      </c>
      <c r="V28" s="14">
        <v>1219253.6299999999</v>
      </c>
      <c r="W28" s="14">
        <v>1219253.6299999999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1219253.6299999999</v>
      </c>
      <c r="AD28" s="14">
        <v>1219253.6299999999</v>
      </c>
      <c r="AE28" s="14">
        <v>0</v>
      </c>
      <c r="AF28" s="14">
        <v>1219253.6299999999</v>
      </c>
      <c r="AG28" s="14">
        <v>1219253.6299999999</v>
      </c>
      <c r="AH28" s="14">
        <v>1219253.6299999999</v>
      </c>
      <c r="AI28" s="15">
        <f t="shared" si="6"/>
        <v>1</v>
      </c>
      <c r="AJ28" s="14">
        <v>0</v>
      </c>
      <c r="AK28" s="15">
        <v>1</v>
      </c>
      <c r="AL28" s="14">
        <v>0</v>
      </c>
      <c r="AM28" s="15"/>
      <c r="AN28" s="16">
        <f t="shared" si="5"/>
        <v>1219253.6299999999</v>
      </c>
      <c r="AO28" s="17">
        <v>1000000</v>
      </c>
      <c r="AP28" s="25">
        <f t="shared" si="2"/>
        <v>82.017389605803359</v>
      </c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ht="79.8" outlineLevel="6" x14ac:dyDescent="0.3">
      <c r="A29" s="23" t="s">
        <v>40</v>
      </c>
      <c r="B29" s="12" t="s">
        <v>39</v>
      </c>
      <c r="C29" s="3" t="s">
        <v>40</v>
      </c>
      <c r="D29" s="3"/>
      <c r="E29" s="3"/>
      <c r="F29" s="3"/>
      <c r="G29" s="3"/>
      <c r="H29" s="3"/>
      <c r="I29" s="13"/>
      <c r="J29" s="3"/>
      <c r="K29" s="3"/>
      <c r="L29" s="3"/>
      <c r="M29" s="3"/>
      <c r="N29" s="3"/>
      <c r="O29" s="3"/>
      <c r="P29" s="3"/>
      <c r="Q29" s="3"/>
      <c r="R29" s="14">
        <v>0</v>
      </c>
      <c r="S29" s="14">
        <v>555000</v>
      </c>
      <c r="T29" s="14">
        <v>-48101.96</v>
      </c>
      <c r="U29" s="14">
        <v>506898.04</v>
      </c>
      <c r="V29" s="14">
        <v>506898.04</v>
      </c>
      <c r="W29" s="14">
        <v>506898.04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155232.18</v>
      </c>
      <c r="AD29" s="14">
        <v>155232.18</v>
      </c>
      <c r="AE29" s="14">
        <v>0</v>
      </c>
      <c r="AF29" s="14">
        <v>155232.18</v>
      </c>
      <c r="AG29" s="14">
        <v>155232.18</v>
      </c>
      <c r="AH29" s="14">
        <v>155232.18</v>
      </c>
      <c r="AI29" s="15">
        <f t="shared" si="6"/>
        <v>0.30623945596633201</v>
      </c>
      <c r="AJ29" s="14">
        <v>351665.86</v>
      </c>
      <c r="AK29" s="15">
        <v>0.30623945596633201</v>
      </c>
      <c r="AL29" s="14">
        <v>0</v>
      </c>
      <c r="AM29" s="15"/>
      <c r="AN29" s="16">
        <f t="shared" si="5"/>
        <v>506898.04</v>
      </c>
      <c r="AO29" s="17">
        <v>500000</v>
      </c>
      <c r="AP29" s="25">
        <f t="shared" si="2"/>
        <v>98.63916617235293</v>
      </c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ht="79.8" outlineLevel="6" x14ac:dyDescent="0.3">
      <c r="A30" s="23" t="s">
        <v>85</v>
      </c>
      <c r="B30" s="12" t="s">
        <v>86</v>
      </c>
      <c r="C30" s="3" t="s">
        <v>85</v>
      </c>
      <c r="D30" s="3"/>
      <c r="E30" s="3"/>
      <c r="F30" s="3"/>
      <c r="G30" s="3"/>
      <c r="H30" s="3"/>
      <c r="I30" s="13"/>
      <c r="J30" s="3"/>
      <c r="K30" s="3"/>
      <c r="L30" s="3"/>
      <c r="M30" s="3"/>
      <c r="N30" s="3"/>
      <c r="O30" s="3"/>
      <c r="P30" s="3"/>
      <c r="Q30" s="3"/>
      <c r="R30" s="14">
        <v>0</v>
      </c>
      <c r="S30" s="14">
        <v>200000</v>
      </c>
      <c r="T30" s="14">
        <v>0</v>
      </c>
      <c r="U30" s="14">
        <v>200000</v>
      </c>
      <c r="V30" s="14">
        <v>200000</v>
      </c>
      <c r="W30" s="14">
        <v>200000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63800.72</v>
      </c>
      <c r="AD30" s="14">
        <v>63800.72</v>
      </c>
      <c r="AE30" s="14">
        <v>0</v>
      </c>
      <c r="AF30" s="14">
        <v>63800.72</v>
      </c>
      <c r="AG30" s="14">
        <v>63800.72</v>
      </c>
      <c r="AH30" s="14">
        <v>63800.72</v>
      </c>
      <c r="AI30" s="15">
        <f t="shared" si="6"/>
        <v>0.3190036</v>
      </c>
      <c r="AJ30" s="14">
        <v>136199.28</v>
      </c>
      <c r="AK30" s="15">
        <v>0.3190036</v>
      </c>
      <c r="AL30" s="14">
        <v>0</v>
      </c>
      <c r="AM30" s="15"/>
      <c r="AN30" s="16">
        <f t="shared" si="5"/>
        <v>200000</v>
      </c>
      <c r="AO30" s="17">
        <v>70000</v>
      </c>
      <c r="AP30" s="25">
        <f t="shared" si="2"/>
        <v>35</v>
      </c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ht="40.200000000000003" outlineLevel="6" x14ac:dyDescent="0.3">
      <c r="A31" s="23" t="s">
        <v>87</v>
      </c>
      <c r="B31" s="12" t="s">
        <v>88</v>
      </c>
      <c r="C31" s="3" t="s">
        <v>87</v>
      </c>
      <c r="D31" s="3"/>
      <c r="E31" s="3"/>
      <c r="F31" s="3"/>
      <c r="G31" s="3"/>
      <c r="H31" s="3"/>
      <c r="I31" s="13"/>
      <c r="J31" s="3"/>
      <c r="K31" s="3"/>
      <c r="L31" s="3"/>
      <c r="M31" s="3"/>
      <c r="N31" s="3"/>
      <c r="O31" s="3"/>
      <c r="P31" s="3"/>
      <c r="Q31" s="3"/>
      <c r="R31" s="14">
        <v>0</v>
      </c>
      <c r="S31" s="14">
        <v>240000</v>
      </c>
      <c r="T31" s="14">
        <v>0</v>
      </c>
      <c r="U31" s="14">
        <v>240000</v>
      </c>
      <c r="V31" s="14">
        <v>240000</v>
      </c>
      <c r="W31" s="14">
        <v>240000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80000</v>
      </c>
      <c r="AD31" s="14">
        <v>80000</v>
      </c>
      <c r="AE31" s="14">
        <v>0</v>
      </c>
      <c r="AF31" s="14">
        <v>80000</v>
      </c>
      <c r="AG31" s="14">
        <v>80000</v>
      </c>
      <c r="AH31" s="14">
        <v>80000</v>
      </c>
      <c r="AI31" s="15">
        <f t="shared" si="6"/>
        <v>0.33333333333333331</v>
      </c>
      <c r="AJ31" s="14">
        <v>160000</v>
      </c>
      <c r="AK31" s="15">
        <v>0.33333333333333331</v>
      </c>
      <c r="AL31" s="14">
        <v>0</v>
      </c>
      <c r="AM31" s="15"/>
      <c r="AN31" s="16">
        <f t="shared" si="5"/>
        <v>240000</v>
      </c>
      <c r="AO31" s="17"/>
      <c r="AP31" s="25">
        <f t="shared" si="2"/>
        <v>0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ht="27" outlineLevel="2" x14ac:dyDescent="0.3">
      <c r="A32" s="23" t="s">
        <v>89</v>
      </c>
      <c r="B32" s="4" t="s">
        <v>90</v>
      </c>
      <c r="C32" s="5" t="s">
        <v>89</v>
      </c>
      <c r="D32" s="5"/>
      <c r="E32" s="5"/>
      <c r="F32" s="5"/>
      <c r="G32" s="5"/>
      <c r="H32" s="5"/>
      <c r="I32" s="6"/>
      <c r="J32" s="5"/>
      <c r="K32" s="5"/>
      <c r="L32" s="5"/>
      <c r="M32" s="5"/>
      <c r="N32" s="5"/>
      <c r="O32" s="5"/>
      <c r="P32" s="5"/>
      <c r="Q32" s="5"/>
      <c r="R32" s="7">
        <v>0</v>
      </c>
      <c r="S32" s="7">
        <v>430000</v>
      </c>
      <c r="T32" s="7">
        <v>178914.28</v>
      </c>
      <c r="U32" s="7">
        <v>608914.28</v>
      </c>
      <c r="V32" s="7">
        <v>608914.28</v>
      </c>
      <c r="W32" s="7">
        <v>608914.28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555566.43000000005</v>
      </c>
      <c r="AD32" s="7">
        <v>555566.43000000005</v>
      </c>
      <c r="AE32" s="7">
        <v>0</v>
      </c>
      <c r="AF32" s="7">
        <v>555566.43000000005</v>
      </c>
      <c r="AG32" s="7">
        <v>555566.43000000005</v>
      </c>
      <c r="AH32" s="7">
        <v>555566.43000000005</v>
      </c>
      <c r="AI32" s="8">
        <f t="shared" si="6"/>
        <v>0.91238857134373663</v>
      </c>
      <c r="AJ32" s="7">
        <v>53347.85</v>
      </c>
      <c r="AK32" s="8">
        <v>0.91238857134373663</v>
      </c>
      <c r="AL32" s="7">
        <v>0</v>
      </c>
      <c r="AM32" s="8"/>
      <c r="AN32" s="9">
        <f t="shared" si="5"/>
        <v>608914.28</v>
      </c>
      <c r="AO32" s="19">
        <f>SUM(AO33:AO34)</f>
        <v>600000</v>
      </c>
      <c r="AP32" s="26">
        <f t="shared" si="2"/>
        <v>98.53603696073607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ht="27" outlineLevel="6" x14ac:dyDescent="0.3">
      <c r="A33" s="23" t="s">
        <v>91</v>
      </c>
      <c r="B33" s="12" t="s">
        <v>92</v>
      </c>
      <c r="C33" s="3" t="s">
        <v>91</v>
      </c>
      <c r="D33" s="3"/>
      <c r="E33" s="3"/>
      <c r="F33" s="3"/>
      <c r="G33" s="3"/>
      <c r="H33" s="3"/>
      <c r="I33" s="13"/>
      <c r="J33" s="3"/>
      <c r="K33" s="3"/>
      <c r="L33" s="3"/>
      <c r="M33" s="3"/>
      <c r="N33" s="3"/>
      <c r="O33" s="3"/>
      <c r="P33" s="3"/>
      <c r="Q33" s="3"/>
      <c r="R33" s="14">
        <v>0</v>
      </c>
      <c r="S33" s="14">
        <v>400000</v>
      </c>
      <c r="T33" s="14">
        <v>130698.49</v>
      </c>
      <c r="U33" s="14">
        <v>530698.49</v>
      </c>
      <c r="V33" s="14">
        <v>530698.49</v>
      </c>
      <c r="W33" s="14">
        <v>530698.49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530698.49</v>
      </c>
      <c r="AD33" s="14">
        <v>530698.49</v>
      </c>
      <c r="AE33" s="14">
        <v>0</v>
      </c>
      <c r="AF33" s="14">
        <v>530698.49</v>
      </c>
      <c r="AG33" s="14">
        <v>530698.49</v>
      </c>
      <c r="AH33" s="14">
        <v>530698.49</v>
      </c>
      <c r="AI33" s="15">
        <f t="shared" si="6"/>
        <v>1</v>
      </c>
      <c r="AJ33" s="14">
        <v>0</v>
      </c>
      <c r="AK33" s="15">
        <v>1</v>
      </c>
      <c r="AL33" s="14">
        <v>0</v>
      </c>
      <c r="AM33" s="15"/>
      <c r="AN33" s="16">
        <v>530698.49</v>
      </c>
      <c r="AO33" s="17">
        <v>550000</v>
      </c>
      <c r="AP33" s="25">
        <f t="shared" si="2"/>
        <v>103.63700111526603</v>
      </c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ht="15.6" outlineLevel="6" x14ac:dyDescent="0.3">
      <c r="A34" s="23" t="s">
        <v>93</v>
      </c>
      <c r="B34" s="12" t="s">
        <v>94</v>
      </c>
      <c r="C34" s="3" t="s">
        <v>93</v>
      </c>
      <c r="D34" s="3"/>
      <c r="E34" s="3"/>
      <c r="F34" s="3"/>
      <c r="G34" s="3"/>
      <c r="H34" s="3"/>
      <c r="I34" s="13"/>
      <c r="J34" s="3"/>
      <c r="K34" s="3"/>
      <c r="L34" s="3"/>
      <c r="M34" s="3"/>
      <c r="N34" s="3"/>
      <c r="O34" s="3"/>
      <c r="P34" s="3"/>
      <c r="Q34" s="3"/>
      <c r="R34" s="14">
        <v>0</v>
      </c>
      <c r="S34" s="14">
        <v>30000</v>
      </c>
      <c r="T34" s="14">
        <v>24808.48</v>
      </c>
      <c r="U34" s="14">
        <v>54808.480000000003</v>
      </c>
      <c r="V34" s="14">
        <v>54808.480000000003</v>
      </c>
      <c r="W34" s="14">
        <v>54808.480000000003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1460.63</v>
      </c>
      <c r="AD34" s="14">
        <v>1460.63</v>
      </c>
      <c r="AE34" s="14">
        <v>0</v>
      </c>
      <c r="AF34" s="14">
        <v>1460.63</v>
      </c>
      <c r="AG34" s="14">
        <v>1460.63</v>
      </c>
      <c r="AH34" s="14">
        <v>1460.63</v>
      </c>
      <c r="AI34" s="15">
        <f t="shared" si="6"/>
        <v>2.6649708220333787E-2</v>
      </c>
      <c r="AJ34" s="14">
        <v>53347.85</v>
      </c>
      <c r="AK34" s="15">
        <v>2.6649708220333787E-2</v>
      </c>
      <c r="AL34" s="14">
        <v>0</v>
      </c>
      <c r="AM34" s="15"/>
      <c r="AN34" s="16">
        <v>1460.63</v>
      </c>
      <c r="AO34" s="17">
        <v>50000</v>
      </c>
      <c r="AP34" s="25">
        <f t="shared" si="2"/>
        <v>3423.1804084538858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ht="27" outlineLevel="2" x14ac:dyDescent="0.3">
      <c r="A35" s="23" t="s">
        <v>41</v>
      </c>
      <c r="B35" s="4" t="s">
        <v>42</v>
      </c>
      <c r="C35" s="5" t="s">
        <v>41</v>
      </c>
      <c r="D35" s="5"/>
      <c r="E35" s="5"/>
      <c r="F35" s="5"/>
      <c r="G35" s="5"/>
      <c r="H35" s="5"/>
      <c r="I35" s="6"/>
      <c r="J35" s="5"/>
      <c r="K35" s="5"/>
      <c r="L35" s="5"/>
      <c r="M35" s="5"/>
      <c r="N35" s="5"/>
      <c r="O35" s="5"/>
      <c r="P35" s="5"/>
      <c r="Q35" s="5"/>
      <c r="R35" s="7">
        <v>0</v>
      </c>
      <c r="S35" s="7">
        <v>4434475</v>
      </c>
      <c r="T35" s="7">
        <v>63014</v>
      </c>
      <c r="U35" s="7">
        <v>4497489</v>
      </c>
      <c r="V35" s="7">
        <v>4497489</v>
      </c>
      <c r="W35" s="7">
        <v>4497489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3353930.41</v>
      </c>
      <c r="AD35" s="7">
        <v>3353930.41</v>
      </c>
      <c r="AE35" s="7">
        <v>0</v>
      </c>
      <c r="AF35" s="7">
        <v>3353930.41</v>
      </c>
      <c r="AG35" s="7">
        <v>3353930.41</v>
      </c>
      <c r="AH35" s="7">
        <v>3353930.41</v>
      </c>
      <c r="AI35" s="8">
        <f t="shared" si="6"/>
        <v>0.74573398845444649</v>
      </c>
      <c r="AJ35" s="7">
        <v>1143558.5900000001</v>
      </c>
      <c r="AK35" s="8">
        <v>0.74573398845444649</v>
      </c>
      <c r="AL35" s="7">
        <v>0</v>
      </c>
      <c r="AM35" s="8"/>
      <c r="AN35" s="9">
        <f t="shared" si="5"/>
        <v>4497489</v>
      </c>
      <c r="AO35" s="10">
        <f>SUM(AO36:AO41)</f>
        <v>3825335</v>
      </c>
      <c r="AP35" s="24">
        <f t="shared" si="2"/>
        <v>85.054905081479916</v>
      </c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ht="40.200000000000003" outlineLevel="6" x14ac:dyDescent="0.3">
      <c r="A36" s="23" t="s">
        <v>95</v>
      </c>
      <c r="B36" s="12" t="s">
        <v>96</v>
      </c>
      <c r="C36" s="3" t="s">
        <v>95</v>
      </c>
      <c r="D36" s="3"/>
      <c r="E36" s="3"/>
      <c r="F36" s="3"/>
      <c r="G36" s="3"/>
      <c r="H36" s="3"/>
      <c r="I36" s="13"/>
      <c r="J36" s="3"/>
      <c r="K36" s="3"/>
      <c r="L36" s="3"/>
      <c r="M36" s="3"/>
      <c r="N36" s="3"/>
      <c r="O36" s="3"/>
      <c r="P36" s="3"/>
      <c r="Q36" s="3"/>
      <c r="R36" s="14">
        <v>0</v>
      </c>
      <c r="S36" s="14">
        <v>3200000</v>
      </c>
      <c r="T36" s="14">
        <v>0</v>
      </c>
      <c r="U36" s="14">
        <v>3200000</v>
      </c>
      <c r="V36" s="14">
        <v>3200000</v>
      </c>
      <c r="W36" s="14">
        <v>3200000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2467731.5499999998</v>
      </c>
      <c r="AD36" s="14">
        <v>2467731.5499999998</v>
      </c>
      <c r="AE36" s="14">
        <v>0</v>
      </c>
      <c r="AF36" s="14">
        <v>2467731.5499999998</v>
      </c>
      <c r="AG36" s="14">
        <v>2467731.5499999998</v>
      </c>
      <c r="AH36" s="14">
        <v>2467731.5499999998</v>
      </c>
      <c r="AI36" s="15">
        <f t="shared" si="6"/>
        <v>0.77116610937499996</v>
      </c>
      <c r="AJ36" s="14">
        <v>732268.45</v>
      </c>
      <c r="AK36" s="15">
        <v>0.77116610937499996</v>
      </c>
      <c r="AL36" s="14">
        <v>0</v>
      </c>
      <c r="AM36" s="15"/>
      <c r="AN36" s="16">
        <f t="shared" si="5"/>
        <v>3200000</v>
      </c>
      <c r="AO36" s="17">
        <v>2536000</v>
      </c>
      <c r="AP36" s="25">
        <f t="shared" si="2"/>
        <v>79.25</v>
      </c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ht="40.200000000000003" outlineLevel="6" x14ac:dyDescent="0.3">
      <c r="A37" s="23" t="s">
        <v>97</v>
      </c>
      <c r="B37" s="12" t="s">
        <v>96</v>
      </c>
      <c r="C37" s="3" t="s">
        <v>97</v>
      </c>
      <c r="D37" s="3"/>
      <c r="E37" s="3"/>
      <c r="F37" s="3"/>
      <c r="G37" s="3"/>
      <c r="H37" s="3"/>
      <c r="I37" s="13"/>
      <c r="J37" s="3"/>
      <c r="K37" s="3"/>
      <c r="L37" s="3"/>
      <c r="M37" s="3"/>
      <c r="N37" s="3"/>
      <c r="O37" s="3"/>
      <c r="P37" s="3"/>
      <c r="Q37" s="3"/>
      <c r="R37" s="14">
        <v>0</v>
      </c>
      <c r="S37" s="14">
        <v>300000</v>
      </c>
      <c r="T37" s="14">
        <v>0</v>
      </c>
      <c r="U37" s="14">
        <v>300000</v>
      </c>
      <c r="V37" s="14">
        <v>300000</v>
      </c>
      <c r="W37" s="14">
        <v>300000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84460</v>
      </c>
      <c r="AD37" s="14">
        <v>84460</v>
      </c>
      <c r="AE37" s="14">
        <v>0</v>
      </c>
      <c r="AF37" s="14">
        <v>84460</v>
      </c>
      <c r="AG37" s="14">
        <v>84460</v>
      </c>
      <c r="AH37" s="14">
        <v>84460</v>
      </c>
      <c r="AI37" s="15">
        <f t="shared" si="6"/>
        <v>0.28153333333333336</v>
      </c>
      <c r="AJ37" s="14">
        <v>215540</v>
      </c>
      <c r="AK37" s="15">
        <v>0.28153333333333336</v>
      </c>
      <c r="AL37" s="14">
        <v>0</v>
      </c>
      <c r="AM37" s="15"/>
      <c r="AN37" s="16">
        <f t="shared" si="5"/>
        <v>300000</v>
      </c>
      <c r="AO37" s="17">
        <v>300000</v>
      </c>
      <c r="AP37" s="25">
        <f t="shared" si="2"/>
        <v>100</v>
      </c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ht="40.200000000000003" outlineLevel="6" x14ac:dyDescent="0.3">
      <c r="A38" s="23" t="s">
        <v>98</v>
      </c>
      <c r="B38" s="12" t="s">
        <v>96</v>
      </c>
      <c r="C38" s="3" t="s">
        <v>98</v>
      </c>
      <c r="D38" s="3"/>
      <c r="E38" s="3"/>
      <c r="F38" s="3"/>
      <c r="G38" s="3"/>
      <c r="H38" s="3"/>
      <c r="I38" s="13"/>
      <c r="J38" s="3"/>
      <c r="K38" s="3"/>
      <c r="L38" s="3"/>
      <c r="M38" s="3"/>
      <c r="N38" s="3"/>
      <c r="O38" s="3"/>
      <c r="P38" s="3"/>
      <c r="Q38" s="3"/>
      <c r="R38" s="14">
        <v>0</v>
      </c>
      <c r="S38" s="14">
        <v>140000</v>
      </c>
      <c r="T38" s="14">
        <v>0</v>
      </c>
      <c r="U38" s="14">
        <v>140000</v>
      </c>
      <c r="V38" s="14">
        <v>140000</v>
      </c>
      <c r="W38" s="14">
        <v>140000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138350</v>
      </c>
      <c r="AD38" s="14">
        <v>138350</v>
      </c>
      <c r="AE38" s="14">
        <v>0</v>
      </c>
      <c r="AF38" s="14">
        <v>138350</v>
      </c>
      <c r="AG38" s="14">
        <v>138350</v>
      </c>
      <c r="AH38" s="14">
        <v>138350</v>
      </c>
      <c r="AI38" s="15">
        <f t="shared" si="6"/>
        <v>0.98821428571428571</v>
      </c>
      <c r="AJ38" s="14">
        <v>1650</v>
      </c>
      <c r="AK38" s="15">
        <v>0.98821428571428571</v>
      </c>
      <c r="AL38" s="14">
        <v>0</v>
      </c>
      <c r="AM38" s="15"/>
      <c r="AN38" s="16">
        <f t="shared" si="5"/>
        <v>140000</v>
      </c>
      <c r="AO38" s="17">
        <v>155000</v>
      </c>
      <c r="AP38" s="25">
        <f t="shared" si="2"/>
        <v>110.71428571428572</v>
      </c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ht="40.200000000000003" outlineLevel="6" x14ac:dyDescent="0.3">
      <c r="A39" s="23" t="s">
        <v>99</v>
      </c>
      <c r="B39" s="12" t="s">
        <v>100</v>
      </c>
      <c r="C39" s="3" t="s">
        <v>99</v>
      </c>
      <c r="D39" s="3"/>
      <c r="E39" s="3"/>
      <c r="F39" s="3"/>
      <c r="G39" s="3"/>
      <c r="H39" s="3"/>
      <c r="I39" s="13"/>
      <c r="J39" s="3"/>
      <c r="K39" s="3"/>
      <c r="L39" s="3"/>
      <c r="M39" s="3"/>
      <c r="N39" s="3"/>
      <c r="O39" s="3"/>
      <c r="P39" s="3"/>
      <c r="Q39" s="3"/>
      <c r="R39" s="14">
        <v>0</v>
      </c>
      <c r="S39" s="14">
        <v>290000</v>
      </c>
      <c r="T39" s="14">
        <v>0</v>
      </c>
      <c r="U39" s="14">
        <v>290000</v>
      </c>
      <c r="V39" s="14">
        <v>290000</v>
      </c>
      <c r="W39" s="14">
        <v>290000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238955.66</v>
      </c>
      <c r="AD39" s="14">
        <v>238955.66</v>
      </c>
      <c r="AE39" s="14">
        <v>0</v>
      </c>
      <c r="AF39" s="14">
        <v>238955.66</v>
      </c>
      <c r="AG39" s="14">
        <v>238955.66</v>
      </c>
      <c r="AH39" s="14">
        <v>238955.66</v>
      </c>
      <c r="AI39" s="15">
        <f t="shared" si="6"/>
        <v>0.82398503448275862</v>
      </c>
      <c r="AJ39" s="14">
        <v>51044.34</v>
      </c>
      <c r="AK39" s="15">
        <v>0.82398503448275862</v>
      </c>
      <c r="AL39" s="14">
        <v>0</v>
      </c>
      <c r="AM39" s="15"/>
      <c r="AN39" s="16">
        <f t="shared" si="5"/>
        <v>290000</v>
      </c>
      <c r="AO39" s="17">
        <v>290000</v>
      </c>
      <c r="AP39" s="25">
        <f t="shared" si="2"/>
        <v>100</v>
      </c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ht="27" outlineLevel="6" x14ac:dyDescent="0.3">
      <c r="A40" s="23" t="s">
        <v>101</v>
      </c>
      <c r="B40" s="12" t="s">
        <v>102</v>
      </c>
      <c r="C40" s="3" t="s">
        <v>101</v>
      </c>
      <c r="D40" s="3"/>
      <c r="E40" s="3"/>
      <c r="F40" s="3"/>
      <c r="G40" s="3"/>
      <c r="H40" s="3"/>
      <c r="I40" s="13"/>
      <c r="J40" s="3"/>
      <c r="K40" s="3"/>
      <c r="L40" s="3"/>
      <c r="M40" s="3"/>
      <c r="N40" s="3"/>
      <c r="O40" s="3"/>
      <c r="P40" s="3"/>
      <c r="Q40" s="3"/>
      <c r="R40" s="14">
        <v>0</v>
      </c>
      <c r="S40" s="14">
        <v>504475</v>
      </c>
      <c r="T40" s="14">
        <v>0</v>
      </c>
      <c r="U40" s="14">
        <v>504475</v>
      </c>
      <c r="V40" s="14">
        <v>504475</v>
      </c>
      <c r="W40" s="14">
        <v>504475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361419.2</v>
      </c>
      <c r="AD40" s="14">
        <v>361419.2</v>
      </c>
      <c r="AE40" s="14">
        <v>0</v>
      </c>
      <c r="AF40" s="14">
        <v>361419.2</v>
      </c>
      <c r="AG40" s="14">
        <v>361419.2</v>
      </c>
      <c r="AH40" s="14">
        <v>361419.2</v>
      </c>
      <c r="AI40" s="15">
        <f t="shared" si="6"/>
        <v>0.71642638386441349</v>
      </c>
      <c r="AJ40" s="14">
        <v>143055.79999999999</v>
      </c>
      <c r="AK40" s="15">
        <v>0.71642638386441349</v>
      </c>
      <c r="AL40" s="14">
        <v>0</v>
      </c>
      <c r="AM40" s="15"/>
      <c r="AN40" s="16">
        <f t="shared" si="5"/>
        <v>504475</v>
      </c>
      <c r="AO40" s="17">
        <v>544335</v>
      </c>
      <c r="AP40" s="25">
        <f t="shared" si="2"/>
        <v>107.90128351256256</v>
      </c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ht="27" outlineLevel="6" x14ac:dyDescent="0.3">
      <c r="A41" s="23" t="s">
        <v>103</v>
      </c>
      <c r="B41" s="12" t="s">
        <v>102</v>
      </c>
      <c r="C41" s="3" t="s">
        <v>103</v>
      </c>
      <c r="D41" s="3"/>
      <c r="E41" s="3"/>
      <c r="F41" s="3"/>
      <c r="G41" s="3"/>
      <c r="H41" s="3"/>
      <c r="I41" s="13"/>
      <c r="J41" s="3"/>
      <c r="K41" s="3"/>
      <c r="L41" s="3"/>
      <c r="M41" s="3"/>
      <c r="N41" s="3"/>
      <c r="O41" s="3"/>
      <c r="P41" s="3"/>
      <c r="Q41" s="3"/>
      <c r="R41" s="14">
        <v>0</v>
      </c>
      <c r="S41" s="14">
        <v>0</v>
      </c>
      <c r="T41" s="14">
        <v>63014</v>
      </c>
      <c r="U41" s="14">
        <v>63014</v>
      </c>
      <c r="V41" s="14">
        <v>63014</v>
      </c>
      <c r="W41" s="14">
        <v>63014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63014</v>
      </c>
      <c r="AD41" s="14">
        <v>63014</v>
      </c>
      <c r="AE41" s="14">
        <v>0</v>
      </c>
      <c r="AF41" s="14">
        <v>63014</v>
      </c>
      <c r="AG41" s="14">
        <v>63014</v>
      </c>
      <c r="AH41" s="14">
        <v>63014</v>
      </c>
      <c r="AI41" s="15">
        <f t="shared" si="6"/>
        <v>1</v>
      </c>
      <c r="AJ41" s="14">
        <v>0</v>
      </c>
      <c r="AK41" s="15">
        <v>1</v>
      </c>
      <c r="AL41" s="14">
        <v>0</v>
      </c>
      <c r="AM41" s="15"/>
      <c r="AN41" s="16">
        <f t="shared" si="5"/>
        <v>63014</v>
      </c>
      <c r="AO41" s="17"/>
      <c r="AP41" s="25">
        <f t="shared" si="2"/>
        <v>0</v>
      </c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ht="27" outlineLevel="2" x14ac:dyDescent="0.3">
      <c r="A42" s="23" t="s">
        <v>43</v>
      </c>
      <c r="B42" s="4" t="s">
        <v>44</v>
      </c>
      <c r="C42" s="5" t="s">
        <v>43</v>
      </c>
      <c r="D42" s="5"/>
      <c r="E42" s="5"/>
      <c r="F42" s="5"/>
      <c r="G42" s="5"/>
      <c r="H42" s="5"/>
      <c r="I42" s="6"/>
      <c r="J42" s="5"/>
      <c r="K42" s="5"/>
      <c r="L42" s="5"/>
      <c r="M42" s="5"/>
      <c r="N42" s="5"/>
      <c r="O42" s="5"/>
      <c r="P42" s="5"/>
      <c r="Q42" s="5"/>
      <c r="R42" s="7">
        <v>0</v>
      </c>
      <c r="S42" s="7">
        <v>700000</v>
      </c>
      <c r="T42" s="7">
        <v>1449710.63</v>
      </c>
      <c r="U42" s="7">
        <v>2149710.63</v>
      </c>
      <c r="V42" s="7">
        <v>2149710.63</v>
      </c>
      <c r="W42" s="7">
        <v>2149710.63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1574410.63</v>
      </c>
      <c r="AD42" s="7">
        <v>1574410.63</v>
      </c>
      <c r="AE42" s="7">
        <v>0</v>
      </c>
      <c r="AF42" s="7">
        <v>1574410.63</v>
      </c>
      <c r="AG42" s="7">
        <v>1574410.63</v>
      </c>
      <c r="AH42" s="7">
        <v>1574410.63</v>
      </c>
      <c r="AI42" s="8">
        <f t="shared" si="6"/>
        <v>0.7323825858366807</v>
      </c>
      <c r="AJ42" s="7">
        <v>575300</v>
      </c>
      <c r="AK42" s="8">
        <v>0.7323825858366807</v>
      </c>
      <c r="AL42" s="7">
        <v>0</v>
      </c>
      <c r="AM42" s="8"/>
      <c r="AN42" s="9">
        <f t="shared" si="5"/>
        <v>2149710.63</v>
      </c>
      <c r="AO42" s="10">
        <f>SUM(AO43:AO45)</f>
        <v>1075000</v>
      </c>
      <c r="AP42" s="24">
        <f t="shared" si="2"/>
        <v>50.006730440738437</v>
      </c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ht="79.8" outlineLevel="6" x14ac:dyDescent="0.3">
      <c r="A43" s="23" t="s">
        <v>104</v>
      </c>
      <c r="B43" s="12" t="s">
        <v>105</v>
      </c>
      <c r="C43" s="3" t="s">
        <v>104</v>
      </c>
      <c r="D43" s="3"/>
      <c r="E43" s="3"/>
      <c r="F43" s="3"/>
      <c r="G43" s="3"/>
      <c r="H43" s="3"/>
      <c r="I43" s="13"/>
      <c r="J43" s="3"/>
      <c r="K43" s="3"/>
      <c r="L43" s="3"/>
      <c r="M43" s="3"/>
      <c r="N43" s="3"/>
      <c r="O43" s="3"/>
      <c r="P43" s="3"/>
      <c r="Q43" s="3"/>
      <c r="R43" s="14">
        <v>0</v>
      </c>
      <c r="S43" s="14">
        <v>700000</v>
      </c>
      <c r="T43" s="14">
        <v>0</v>
      </c>
      <c r="U43" s="14">
        <v>700000</v>
      </c>
      <c r="V43" s="14">
        <v>700000</v>
      </c>
      <c r="W43" s="14">
        <v>700000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124700</v>
      </c>
      <c r="AD43" s="14">
        <v>124700</v>
      </c>
      <c r="AE43" s="14">
        <v>0</v>
      </c>
      <c r="AF43" s="14">
        <v>124700</v>
      </c>
      <c r="AG43" s="14">
        <v>124700</v>
      </c>
      <c r="AH43" s="14">
        <v>124700</v>
      </c>
      <c r="AI43" s="15">
        <f t="shared" si="6"/>
        <v>0.17814285714285713</v>
      </c>
      <c r="AJ43" s="14">
        <v>575300</v>
      </c>
      <c r="AK43" s="15">
        <v>0.17814285714285713</v>
      </c>
      <c r="AL43" s="14">
        <v>0</v>
      </c>
      <c r="AM43" s="15"/>
      <c r="AN43" s="16">
        <f t="shared" si="5"/>
        <v>700000</v>
      </c>
      <c r="AO43" s="17">
        <v>500000</v>
      </c>
      <c r="AP43" s="25">
        <f t="shared" si="2"/>
        <v>71.428571428571431</v>
      </c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ht="53.4" outlineLevel="6" x14ac:dyDescent="0.3">
      <c r="A44" s="23" t="s">
        <v>106</v>
      </c>
      <c r="B44" s="12" t="s">
        <v>107</v>
      </c>
      <c r="C44" s="3" t="s">
        <v>106</v>
      </c>
      <c r="D44" s="3"/>
      <c r="E44" s="3"/>
      <c r="F44" s="3"/>
      <c r="G44" s="3"/>
      <c r="H44" s="3"/>
      <c r="I44" s="13"/>
      <c r="J44" s="3"/>
      <c r="K44" s="3"/>
      <c r="L44" s="3"/>
      <c r="M44" s="3"/>
      <c r="N44" s="3"/>
      <c r="O44" s="3"/>
      <c r="P44" s="3"/>
      <c r="Q44" s="3"/>
      <c r="R44" s="14">
        <v>0</v>
      </c>
      <c r="S44" s="14">
        <v>0</v>
      </c>
      <c r="T44" s="14">
        <v>1300780.67</v>
      </c>
      <c r="U44" s="14">
        <v>1300780.67</v>
      </c>
      <c r="V44" s="14">
        <v>1300780.67</v>
      </c>
      <c r="W44" s="14">
        <v>1300780.67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1300780.67</v>
      </c>
      <c r="AD44" s="14">
        <v>1300780.67</v>
      </c>
      <c r="AE44" s="14">
        <v>0</v>
      </c>
      <c r="AF44" s="14">
        <v>1300780.67</v>
      </c>
      <c r="AG44" s="14">
        <v>1300780.67</v>
      </c>
      <c r="AH44" s="14">
        <v>1300780.67</v>
      </c>
      <c r="AI44" s="15">
        <f t="shared" si="6"/>
        <v>1</v>
      </c>
      <c r="AJ44" s="14">
        <v>0</v>
      </c>
      <c r="AK44" s="15">
        <v>1</v>
      </c>
      <c r="AL44" s="14">
        <v>0</v>
      </c>
      <c r="AM44" s="15"/>
      <c r="AN44" s="16">
        <f t="shared" si="5"/>
        <v>1300780.67</v>
      </c>
      <c r="AO44" s="17">
        <v>500000</v>
      </c>
      <c r="AP44" s="25">
        <f t="shared" si="2"/>
        <v>38.438455577603257</v>
      </c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ht="53.4" outlineLevel="6" x14ac:dyDescent="0.3">
      <c r="A45" s="23" t="s">
        <v>45</v>
      </c>
      <c r="B45" s="12" t="s">
        <v>46</v>
      </c>
      <c r="C45" s="3" t="s">
        <v>45</v>
      </c>
      <c r="D45" s="3"/>
      <c r="E45" s="3"/>
      <c r="F45" s="3"/>
      <c r="G45" s="3"/>
      <c r="H45" s="3"/>
      <c r="I45" s="13"/>
      <c r="J45" s="3"/>
      <c r="K45" s="3"/>
      <c r="L45" s="3"/>
      <c r="M45" s="3"/>
      <c r="N45" s="3"/>
      <c r="O45" s="3"/>
      <c r="P45" s="3"/>
      <c r="Q45" s="3"/>
      <c r="R45" s="14">
        <v>0</v>
      </c>
      <c r="S45" s="14">
        <v>0</v>
      </c>
      <c r="T45" s="14">
        <v>148929.96</v>
      </c>
      <c r="U45" s="14">
        <v>148929.96</v>
      </c>
      <c r="V45" s="14">
        <v>148929.96</v>
      </c>
      <c r="W45" s="14">
        <v>148929.96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148929.96</v>
      </c>
      <c r="AD45" s="14">
        <v>148929.96</v>
      </c>
      <c r="AE45" s="14">
        <v>0</v>
      </c>
      <c r="AF45" s="14">
        <v>148929.96</v>
      </c>
      <c r="AG45" s="14">
        <v>148929.96</v>
      </c>
      <c r="AH45" s="14">
        <v>148929.96</v>
      </c>
      <c r="AI45" s="15">
        <f t="shared" si="6"/>
        <v>1</v>
      </c>
      <c r="AJ45" s="14">
        <v>0</v>
      </c>
      <c r="AK45" s="15">
        <v>1</v>
      </c>
      <c r="AL45" s="14">
        <v>0</v>
      </c>
      <c r="AM45" s="15"/>
      <c r="AN45" s="16">
        <f t="shared" si="5"/>
        <v>148929.96</v>
      </c>
      <c r="AO45" s="17">
        <v>75000</v>
      </c>
      <c r="AP45" s="25">
        <f t="shared" si="2"/>
        <v>50.35924269367964</v>
      </c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27" outlineLevel="2" x14ac:dyDescent="0.3">
      <c r="A46" s="23" t="s">
        <v>47</v>
      </c>
      <c r="B46" s="4" t="s">
        <v>48</v>
      </c>
      <c r="C46" s="5" t="s">
        <v>47</v>
      </c>
      <c r="D46" s="5"/>
      <c r="E46" s="5"/>
      <c r="F46" s="5"/>
      <c r="G46" s="5"/>
      <c r="H46" s="5"/>
      <c r="I46" s="6"/>
      <c r="J46" s="5"/>
      <c r="K46" s="5"/>
      <c r="L46" s="5"/>
      <c r="M46" s="5"/>
      <c r="N46" s="5"/>
      <c r="O46" s="5"/>
      <c r="P46" s="5"/>
      <c r="Q46" s="5"/>
      <c r="R46" s="7">
        <v>0</v>
      </c>
      <c r="S46" s="7">
        <v>1500000</v>
      </c>
      <c r="T46" s="7">
        <v>370767.01</v>
      </c>
      <c r="U46" s="7">
        <v>1870767.01</v>
      </c>
      <c r="V46" s="7">
        <v>1870767.01</v>
      </c>
      <c r="W46" s="7">
        <v>1870767.01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1870767.01</v>
      </c>
      <c r="AD46" s="7">
        <v>1870767.01</v>
      </c>
      <c r="AE46" s="7">
        <v>0</v>
      </c>
      <c r="AF46" s="7">
        <v>1870767.01</v>
      </c>
      <c r="AG46" s="7">
        <v>1870767.01</v>
      </c>
      <c r="AH46" s="7">
        <v>1870767.01</v>
      </c>
      <c r="AI46" s="8">
        <f t="shared" si="6"/>
        <v>1</v>
      </c>
      <c r="AJ46" s="7">
        <v>0</v>
      </c>
      <c r="AK46" s="8">
        <v>1</v>
      </c>
      <c r="AL46" s="7">
        <v>0</v>
      </c>
      <c r="AM46" s="8"/>
      <c r="AN46" s="9">
        <f t="shared" si="5"/>
        <v>1870767.01</v>
      </c>
      <c r="AO46" s="10">
        <v>1900000</v>
      </c>
      <c r="AP46" s="24">
        <f t="shared" si="2"/>
        <v>101.56262056385097</v>
      </c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ht="15.6" outlineLevel="2" x14ac:dyDescent="0.3">
      <c r="A47" s="23" t="s">
        <v>49</v>
      </c>
      <c r="B47" s="4" t="s">
        <v>50</v>
      </c>
      <c r="C47" s="5" t="s">
        <v>49</v>
      </c>
      <c r="D47" s="5"/>
      <c r="E47" s="5"/>
      <c r="F47" s="5"/>
      <c r="G47" s="5"/>
      <c r="H47" s="5"/>
      <c r="I47" s="6"/>
      <c r="J47" s="5"/>
      <c r="K47" s="5"/>
      <c r="L47" s="5"/>
      <c r="M47" s="5"/>
      <c r="N47" s="5"/>
      <c r="O47" s="5"/>
      <c r="P47" s="5"/>
      <c r="Q47" s="5"/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3084</v>
      </c>
      <c r="AC47" s="7">
        <v>4878</v>
      </c>
      <c r="AD47" s="7">
        <v>1794</v>
      </c>
      <c r="AE47" s="7">
        <v>3084</v>
      </c>
      <c r="AF47" s="7">
        <v>4878</v>
      </c>
      <c r="AG47" s="7">
        <v>1794</v>
      </c>
      <c r="AH47" s="7">
        <v>1794</v>
      </c>
      <c r="AI47" s="8"/>
      <c r="AJ47" s="7">
        <v>-1794</v>
      </c>
      <c r="AK47" s="8"/>
      <c r="AL47" s="7">
        <v>0</v>
      </c>
      <c r="AM47" s="8"/>
      <c r="AN47" s="9">
        <f t="shared" si="5"/>
        <v>0</v>
      </c>
      <c r="AO47" s="10"/>
      <c r="AP47" s="24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</row>
    <row r="48" spans="1:79" ht="15.6" outlineLevel="4" x14ac:dyDescent="0.3">
      <c r="A48" s="23" t="s">
        <v>51</v>
      </c>
      <c r="B48" s="12" t="s">
        <v>52</v>
      </c>
      <c r="C48" s="3" t="s">
        <v>51</v>
      </c>
      <c r="D48" s="3"/>
      <c r="E48" s="3"/>
      <c r="F48" s="3"/>
      <c r="G48" s="3"/>
      <c r="H48" s="3"/>
      <c r="I48" s="13"/>
      <c r="J48" s="3"/>
      <c r="K48" s="3"/>
      <c r="L48" s="3"/>
      <c r="M48" s="3"/>
      <c r="N48" s="3"/>
      <c r="O48" s="3"/>
      <c r="P48" s="3"/>
      <c r="Q48" s="3"/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3084</v>
      </c>
      <c r="AC48" s="14">
        <v>4878</v>
      </c>
      <c r="AD48" s="14">
        <v>1794</v>
      </c>
      <c r="AE48" s="14">
        <v>3084</v>
      </c>
      <c r="AF48" s="14">
        <v>4878</v>
      </c>
      <c r="AG48" s="14">
        <v>1794</v>
      </c>
      <c r="AH48" s="14">
        <v>1794</v>
      </c>
      <c r="AI48" s="15"/>
      <c r="AJ48" s="14">
        <v>-1794</v>
      </c>
      <c r="AK48" s="15"/>
      <c r="AL48" s="14">
        <v>0</v>
      </c>
      <c r="AM48" s="15"/>
      <c r="AN48" s="16">
        <f t="shared" si="5"/>
        <v>0</v>
      </c>
      <c r="AO48" s="17"/>
      <c r="AP48" s="25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</row>
    <row r="49" spans="1:79" ht="15.6" outlineLevel="1" x14ac:dyDescent="0.3">
      <c r="A49" s="23" t="s">
        <v>53</v>
      </c>
      <c r="B49" s="4" t="s">
        <v>54</v>
      </c>
      <c r="C49" s="5" t="s">
        <v>53</v>
      </c>
      <c r="D49" s="5"/>
      <c r="E49" s="5"/>
      <c r="F49" s="5"/>
      <c r="G49" s="5"/>
      <c r="H49" s="5"/>
      <c r="I49" s="6"/>
      <c r="J49" s="5"/>
      <c r="K49" s="5"/>
      <c r="L49" s="5"/>
      <c r="M49" s="5"/>
      <c r="N49" s="5"/>
      <c r="O49" s="5"/>
      <c r="P49" s="5"/>
      <c r="Q49" s="5"/>
      <c r="R49" s="7">
        <v>0</v>
      </c>
      <c r="S49" s="7">
        <v>512356053.75999999</v>
      </c>
      <c r="T49" s="7">
        <v>94391811.640000001</v>
      </c>
      <c r="U49" s="7">
        <v>606747865.39999998</v>
      </c>
      <c r="V49" s="7">
        <v>606747865.39999998</v>
      </c>
      <c r="W49" s="7">
        <v>606747865.39999998</v>
      </c>
      <c r="X49" s="7">
        <v>0</v>
      </c>
      <c r="Y49" s="7">
        <v>0</v>
      </c>
      <c r="Z49" s="7">
        <v>0</v>
      </c>
      <c r="AA49" s="7">
        <v>0</v>
      </c>
      <c r="AB49" s="7">
        <v>13851546.35</v>
      </c>
      <c r="AC49" s="7">
        <v>395159783.92000002</v>
      </c>
      <c r="AD49" s="7">
        <v>381308237.56999999</v>
      </c>
      <c r="AE49" s="7">
        <v>13851546.35</v>
      </c>
      <c r="AF49" s="7">
        <v>395159783.92000002</v>
      </c>
      <c r="AG49" s="7">
        <v>381308237.56999999</v>
      </c>
      <c r="AH49" s="7">
        <v>381308237.56999999</v>
      </c>
      <c r="AI49" s="8">
        <f t="shared" ref="AI49:AI51" si="9">SUM(AD49/U49)</f>
        <v>0.62844594816764887</v>
      </c>
      <c r="AJ49" s="7">
        <v>225439627.83000001</v>
      </c>
      <c r="AK49" s="8">
        <v>0.62844594816764887</v>
      </c>
      <c r="AL49" s="7">
        <v>0</v>
      </c>
      <c r="AM49" s="8"/>
      <c r="AN49" s="9">
        <f t="shared" si="5"/>
        <v>606747865.39999998</v>
      </c>
      <c r="AO49" s="10">
        <f>SUM(AO50)</f>
        <v>346439591.52999997</v>
      </c>
      <c r="AP49" s="24">
        <f t="shared" si="2"/>
        <v>57.09778497557776</v>
      </c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</row>
    <row r="50" spans="1:79" ht="40.200000000000003" outlineLevel="2" x14ac:dyDescent="0.3">
      <c r="A50" s="23" t="s">
        <v>55</v>
      </c>
      <c r="B50" s="4" t="s">
        <v>56</v>
      </c>
      <c r="C50" s="5" t="s">
        <v>55</v>
      </c>
      <c r="D50" s="5"/>
      <c r="E50" s="5"/>
      <c r="F50" s="5"/>
      <c r="G50" s="5"/>
      <c r="H50" s="5"/>
      <c r="I50" s="6"/>
      <c r="J50" s="5"/>
      <c r="K50" s="5"/>
      <c r="L50" s="5"/>
      <c r="M50" s="5"/>
      <c r="N50" s="5"/>
      <c r="O50" s="5"/>
      <c r="P50" s="5"/>
      <c r="Q50" s="5"/>
      <c r="R50" s="7">
        <v>0</v>
      </c>
      <c r="S50" s="7">
        <v>512356053.75999999</v>
      </c>
      <c r="T50" s="7">
        <v>94455394.819999993</v>
      </c>
      <c r="U50" s="7">
        <v>606811448.58000004</v>
      </c>
      <c r="V50" s="7">
        <v>606811448.58000004</v>
      </c>
      <c r="W50" s="7">
        <v>606811448.58000004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381372516.83999997</v>
      </c>
      <c r="AD50" s="7">
        <v>381372516.83999997</v>
      </c>
      <c r="AE50" s="7">
        <v>0</v>
      </c>
      <c r="AF50" s="7">
        <v>381372516.83999997</v>
      </c>
      <c r="AG50" s="7">
        <v>381372516.83999997</v>
      </c>
      <c r="AH50" s="7">
        <v>381372516.83999997</v>
      </c>
      <c r="AI50" s="8">
        <f t="shared" si="9"/>
        <v>0.6284860276325539</v>
      </c>
      <c r="AJ50" s="7">
        <v>225438931.74000001</v>
      </c>
      <c r="AK50" s="8">
        <v>0.62848602763255401</v>
      </c>
      <c r="AL50" s="7">
        <v>0</v>
      </c>
      <c r="AM50" s="8"/>
      <c r="AN50" s="9">
        <f t="shared" si="5"/>
        <v>606811448.58000004</v>
      </c>
      <c r="AO50" s="10">
        <f>SUM(AO51:AO54)</f>
        <v>346439591.52999997</v>
      </c>
      <c r="AP50" s="24">
        <f t="shared" si="2"/>
        <v>57.091802130744817</v>
      </c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</row>
    <row r="51" spans="1:79" ht="27" outlineLevel="3" x14ac:dyDescent="0.3">
      <c r="A51" s="23" t="s">
        <v>57</v>
      </c>
      <c r="B51" s="4" t="s">
        <v>58</v>
      </c>
      <c r="C51" s="5" t="s">
        <v>57</v>
      </c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5"/>
      <c r="R51" s="7">
        <v>0</v>
      </c>
      <c r="S51" s="7">
        <v>21686027</v>
      </c>
      <c r="T51" s="7">
        <v>2473102</v>
      </c>
      <c r="U51" s="7">
        <v>24159129</v>
      </c>
      <c r="V51" s="7">
        <v>24159129</v>
      </c>
      <c r="W51" s="7">
        <v>24159129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22019950.989999998</v>
      </c>
      <c r="AD51" s="7">
        <v>22019950.989999998</v>
      </c>
      <c r="AE51" s="7">
        <v>0</v>
      </c>
      <c r="AF51" s="7">
        <v>22019950.989999998</v>
      </c>
      <c r="AG51" s="7">
        <v>22019950.989999998</v>
      </c>
      <c r="AH51" s="7">
        <v>22019950.989999998</v>
      </c>
      <c r="AI51" s="8">
        <f t="shared" si="9"/>
        <v>0.91145467164813754</v>
      </c>
      <c r="AJ51" s="7">
        <v>2139178.0099999998</v>
      </c>
      <c r="AK51" s="8">
        <v>0.91145467164813765</v>
      </c>
      <c r="AL51" s="7">
        <v>0</v>
      </c>
      <c r="AM51" s="8"/>
      <c r="AN51" s="9">
        <f t="shared" si="5"/>
        <v>24159129</v>
      </c>
      <c r="AO51" s="10">
        <v>34233422</v>
      </c>
      <c r="AP51" s="24">
        <f t="shared" si="2"/>
        <v>141.69973594660635</v>
      </c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</row>
    <row r="52" spans="1:79" ht="27" outlineLevel="3" x14ac:dyDescent="0.3">
      <c r="A52" s="23" t="s">
        <v>59</v>
      </c>
      <c r="B52" s="12" t="s">
        <v>60</v>
      </c>
      <c r="C52" s="3" t="s">
        <v>59</v>
      </c>
      <c r="D52" s="3"/>
      <c r="E52" s="3"/>
      <c r="F52" s="3"/>
      <c r="G52" s="3"/>
      <c r="H52" s="3"/>
      <c r="I52" s="13"/>
      <c r="J52" s="3"/>
      <c r="K52" s="3"/>
      <c r="L52" s="3"/>
      <c r="M52" s="3"/>
      <c r="N52" s="3"/>
      <c r="O52" s="3"/>
      <c r="P52" s="3"/>
      <c r="Q52" s="3"/>
      <c r="R52" s="14">
        <v>0</v>
      </c>
      <c r="S52" s="14">
        <v>224206787.44999999</v>
      </c>
      <c r="T52" s="14">
        <v>40403896.43</v>
      </c>
      <c r="U52" s="14">
        <v>264610683.88</v>
      </c>
      <c r="V52" s="14">
        <v>264610683.88</v>
      </c>
      <c r="W52" s="14">
        <v>264610683.88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121065159.31</v>
      </c>
      <c r="AD52" s="14">
        <v>121065159.31</v>
      </c>
      <c r="AE52" s="14">
        <v>0</v>
      </c>
      <c r="AF52" s="14">
        <v>121065159.31</v>
      </c>
      <c r="AG52" s="14">
        <v>121065159.31</v>
      </c>
      <c r="AH52" s="14">
        <v>121065159.31</v>
      </c>
      <c r="AI52" s="15">
        <f t="shared" ref="AI52:AI53" si="10">SUM(AD52/U52)</f>
        <v>0.45752181104260559</v>
      </c>
      <c r="AJ52" s="14">
        <v>143545524.56999999</v>
      </c>
      <c r="AK52" s="15">
        <v>0.45752181104260559</v>
      </c>
      <c r="AL52" s="14">
        <v>0</v>
      </c>
      <c r="AM52" s="15"/>
      <c r="AN52" s="16">
        <f t="shared" si="5"/>
        <v>264610683.88</v>
      </c>
      <c r="AO52" s="17">
        <v>27718871.93</v>
      </c>
      <c r="AP52" s="25">
        <f t="shared" si="2"/>
        <v>10.475341178049488</v>
      </c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</row>
    <row r="53" spans="1:79" ht="27" outlineLevel="3" x14ac:dyDescent="0.3">
      <c r="A53" s="23" t="s">
        <v>108</v>
      </c>
      <c r="B53" s="12" t="s">
        <v>109</v>
      </c>
      <c r="C53" s="3" t="s">
        <v>108</v>
      </c>
      <c r="D53" s="3"/>
      <c r="E53" s="3"/>
      <c r="F53" s="3"/>
      <c r="G53" s="3"/>
      <c r="H53" s="3"/>
      <c r="I53" s="13"/>
      <c r="J53" s="3"/>
      <c r="K53" s="3"/>
      <c r="L53" s="3"/>
      <c r="M53" s="3"/>
      <c r="N53" s="3"/>
      <c r="O53" s="3"/>
      <c r="P53" s="3"/>
      <c r="Q53" s="3"/>
      <c r="R53" s="14">
        <v>0</v>
      </c>
      <c r="S53" s="14">
        <v>228401965.90000001</v>
      </c>
      <c r="T53" s="14">
        <v>18215389.390000001</v>
      </c>
      <c r="U53" s="14">
        <v>246617355.28999999</v>
      </c>
      <c r="V53" s="14">
        <v>246617355.28999999</v>
      </c>
      <c r="W53" s="14">
        <v>246617355.28999999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204784869.69999999</v>
      </c>
      <c r="AD53" s="14">
        <v>204784869.69999999</v>
      </c>
      <c r="AE53" s="14">
        <v>0</v>
      </c>
      <c r="AF53" s="14">
        <v>204784869.69999999</v>
      </c>
      <c r="AG53" s="14">
        <v>204784869.69999999</v>
      </c>
      <c r="AH53" s="14">
        <v>204784869.69999999</v>
      </c>
      <c r="AI53" s="15">
        <f t="shared" si="10"/>
        <v>0.83037493228808357</v>
      </c>
      <c r="AJ53" s="14">
        <v>41832485.590000004</v>
      </c>
      <c r="AK53" s="15">
        <v>0.83037493228808357</v>
      </c>
      <c r="AL53" s="14">
        <v>0</v>
      </c>
      <c r="AM53" s="15"/>
      <c r="AN53" s="16">
        <f t="shared" si="5"/>
        <v>246617355.28999999</v>
      </c>
      <c r="AO53" s="17">
        <v>250491783.59999999</v>
      </c>
      <c r="AP53" s="25">
        <f t="shared" si="2"/>
        <v>101.5710282455361</v>
      </c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</row>
    <row r="54" spans="1:79" outlineLevel="3" x14ac:dyDescent="0.3">
      <c r="A54" s="23" t="s">
        <v>61</v>
      </c>
      <c r="B54" s="12" t="s">
        <v>62</v>
      </c>
      <c r="C54" s="3" t="s">
        <v>61</v>
      </c>
      <c r="D54" s="3"/>
      <c r="E54" s="3"/>
      <c r="F54" s="3"/>
      <c r="G54" s="3"/>
      <c r="H54" s="3"/>
      <c r="I54" s="13"/>
      <c r="J54" s="3"/>
      <c r="K54" s="3"/>
      <c r="L54" s="3"/>
      <c r="M54" s="3"/>
      <c r="N54" s="3"/>
      <c r="O54" s="3"/>
      <c r="P54" s="3"/>
      <c r="Q54" s="3"/>
      <c r="R54" s="14">
        <v>0</v>
      </c>
      <c r="S54" s="14">
        <v>38061273.409999996</v>
      </c>
      <c r="T54" s="14">
        <v>33363007</v>
      </c>
      <c r="U54" s="14">
        <v>71424280.409999996</v>
      </c>
      <c r="V54" s="14">
        <v>71424280.409999996</v>
      </c>
      <c r="W54" s="14">
        <v>71424280.409999996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33502536.84</v>
      </c>
      <c r="AD54" s="14">
        <v>33502536.84</v>
      </c>
      <c r="AE54" s="14">
        <v>0</v>
      </c>
      <c r="AF54" s="14">
        <v>33502536.84</v>
      </c>
      <c r="AG54" s="14">
        <v>33502536.84</v>
      </c>
      <c r="AH54" s="14">
        <v>33502536.84</v>
      </c>
      <c r="AI54" s="15">
        <f t="shared" ref="AI54:AI57" si="11">SUM(AD54/U54)</f>
        <v>0.46906369441433482</v>
      </c>
      <c r="AJ54" s="14">
        <v>37921743.57</v>
      </c>
      <c r="AK54" s="15">
        <v>0.46906369441433482</v>
      </c>
      <c r="AL54" s="14">
        <v>0</v>
      </c>
      <c r="AM54" s="15"/>
      <c r="AN54" s="16">
        <f t="shared" si="5"/>
        <v>71424280.409999996</v>
      </c>
      <c r="AO54" s="17">
        <v>33995514</v>
      </c>
      <c r="AP54" s="25">
        <f t="shared" si="2"/>
        <v>47.59657892925771</v>
      </c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</row>
    <row r="55" spans="1:79" ht="119.4" outlineLevel="2" x14ac:dyDescent="0.3">
      <c r="A55" s="23" t="s">
        <v>63</v>
      </c>
      <c r="B55" s="4" t="s">
        <v>64</v>
      </c>
      <c r="C55" s="5" t="s">
        <v>63</v>
      </c>
      <c r="D55" s="5"/>
      <c r="E55" s="5"/>
      <c r="F55" s="5"/>
      <c r="G55" s="5"/>
      <c r="H55" s="5"/>
      <c r="I55" s="6"/>
      <c r="J55" s="5"/>
      <c r="K55" s="5"/>
      <c r="L55" s="5"/>
      <c r="M55" s="5"/>
      <c r="N55" s="5"/>
      <c r="O55" s="5"/>
      <c r="P55" s="5"/>
      <c r="Q55" s="5"/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13851546.35</v>
      </c>
      <c r="AC55" s="7">
        <v>13850850.26</v>
      </c>
      <c r="AD55" s="7">
        <v>-696.09</v>
      </c>
      <c r="AE55" s="7">
        <v>13851546.35</v>
      </c>
      <c r="AF55" s="7">
        <v>13850850.26</v>
      </c>
      <c r="AG55" s="7">
        <v>-696.09</v>
      </c>
      <c r="AH55" s="7">
        <v>-696.09</v>
      </c>
      <c r="AI55" s="8"/>
      <c r="AJ55" s="7">
        <v>696.09</v>
      </c>
      <c r="AK55" s="8"/>
      <c r="AL55" s="7">
        <v>0</v>
      </c>
      <c r="AM55" s="8"/>
      <c r="AN55" s="9">
        <f t="shared" si="5"/>
        <v>0</v>
      </c>
      <c r="AO55" s="10"/>
      <c r="AP55" s="24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</row>
    <row r="56" spans="1:79" ht="58.5" customHeight="1" outlineLevel="2" x14ac:dyDescent="0.3">
      <c r="A56" s="23" t="s">
        <v>65</v>
      </c>
      <c r="B56" s="4" t="s">
        <v>66</v>
      </c>
      <c r="C56" s="5" t="s">
        <v>65</v>
      </c>
      <c r="D56" s="5"/>
      <c r="E56" s="5"/>
      <c r="F56" s="5"/>
      <c r="G56" s="5"/>
      <c r="H56" s="5"/>
      <c r="I56" s="6"/>
      <c r="J56" s="5"/>
      <c r="K56" s="5"/>
      <c r="L56" s="5"/>
      <c r="M56" s="5"/>
      <c r="N56" s="5"/>
      <c r="O56" s="5"/>
      <c r="P56" s="5"/>
      <c r="Q56" s="5"/>
      <c r="R56" s="7">
        <v>0</v>
      </c>
      <c r="S56" s="7">
        <v>0</v>
      </c>
      <c r="T56" s="7">
        <v>-63583.18</v>
      </c>
      <c r="U56" s="7">
        <v>-63583.18</v>
      </c>
      <c r="V56" s="7">
        <v>-63583.18</v>
      </c>
      <c r="W56" s="7">
        <v>-63583.18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-63583.18</v>
      </c>
      <c r="AD56" s="7">
        <v>-63583.18</v>
      </c>
      <c r="AE56" s="7">
        <v>0</v>
      </c>
      <c r="AF56" s="7">
        <v>-63583.18</v>
      </c>
      <c r="AG56" s="7">
        <v>-63583.18</v>
      </c>
      <c r="AH56" s="7">
        <v>-63583.18</v>
      </c>
      <c r="AI56" s="8">
        <f t="shared" si="11"/>
        <v>1</v>
      </c>
      <c r="AJ56" s="7">
        <v>0</v>
      </c>
      <c r="AK56" s="8">
        <v>1</v>
      </c>
      <c r="AL56" s="7">
        <v>0</v>
      </c>
      <c r="AM56" s="8"/>
      <c r="AN56" s="9">
        <f t="shared" si="5"/>
        <v>-63583.18</v>
      </c>
      <c r="AO56" s="10"/>
      <c r="AP56" s="24">
        <f t="shared" si="2"/>
        <v>0</v>
      </c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</row>
    <row r="57" spans="1:79" ht="24.75" customHeight="1" thickBot="1" x14ac:dyDescent="0.35">
      <c r="A57" s="36" t="s">
        <v>67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27"/>
      <c r="M57" s="27"/>
      <c r="N57" s="27"/>
      <c r="O57" s="27"/>
      <c r="P57" s="27"/>
      <c r="Q57" s="27"/>
      <c r="R57" s="28">
        <v>0</v>
      </c>
      <c r="S57" s="28">
        <v>687011338.75999999</v>
      </c>
      <c r="T57" s="28">
        <v>97285259.090000004</v>
      </c>
      <c r="U57" s="28">
        <v>784296597.85000002</v>
      </c>
      <c r="V57" s="28">
        <v>784296597.85000002</v>
      </c>
      <c r="W57" s="28">
        <v>784296597.85000002</v>
      </c>
      <c r="X57" s="28">
        <v>0</v>
      </c>
      <c r="Y57" s="28">
        <v>0</v>
      </c>
      <c r="Z57" s="28">
        <v>0</v>
      </c>
      <c r="AA57" s="28">
        <v>0</v>
      </c>
      <c r="AB57" s="28">
        <v>13854630.35</v>
      </c>
      <c r="AC57" s="28">
        <v>541730172.95000005</v>
      </c>
      <c r="AD57" s="28">
        <v>527875542.60000002</v>
      </c>
      <c r="AE57" s="28">
        <v>13854630.35</v>
      </c>
      <c r="AF57" s="28">
        <v>541730172.95000005</v>
      </c>
      <c r="AG57" s="28">
        <v>527875542.60000002</v>
      </c>
      <c r="AH57" s="28">
        <v>527875542.60000002</v>
      </c>
      <c r="AI57" s="29">
        <f t="shared" si="11"/>
        <v>0.67305601483809885</v>
      </c>
      <c r="AJ57" s="28">
        <v>256421055.25</v>
      </c>
      <c r="AK57" s="29">
        <v>0.67305601483809874</v>
      </c>
      <c r="AL57" s="28">
        <v>0</v>
      </c>
      <c r="AM57" s="29"/>
      <c r="AN57" s="30">
        <f>SUM(AN6+AN49)</f>
        <v>784296597.8499999</v>
      </c>
      <c r="AO57" s="31">
        <f t="shared" ref="AO57" si="12">SUM(AO6+AO49)</f>
        <v>542037027.64999998</v>
      </c>
      <c r="AP57" s="32">
        <f t="shared" si="2"/>
        <v>69.111230258538853</v>
      </c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</row>
    <row r="58" spans="1:79" x14ac:dyDescent="0.3"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</row>
    <row r="59" spans="1:79" x14ac:dyDescent="0.3"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</row>
    <row r="64" spans="1:79" x14ac:dyDescent="0.3">
      <c r="AO64" s="20"/>
    </row>
  </sheetData>
  <mergeCells count="34">
    <mergeCell ref="B1:AP1"/>
    <mergeCell ref="AI3:AI4"/>
    <mergeCell ref="A2:AP2"/>
    <mergeCell ref="AN3:AN4"/>
    <mergeCell ref="AO3:AO4"/>
    <mergeCell ref="AP3:AP4"/>
    <mergeCell ref="AE3:AG3"/>
    <mergeCell ref="AJ3:AK3"/>
    <mergeCell ref="AL3:AM3"/>
    <mergeCell ref="G3:G4"/>
    <mergeCell ref="H3:H4"/>
    <mergeCell ref="I3:K3"/>
    <mergeCell ref="AB3:AD4"/>
    <mergeCell ref="D3:D4"/>
    <mergeCell ref="L3:N3"/>
    <mergeCell ref="O3:O4"/>
    <mergeCell ref="Z3:Z4"/>
    <mergeCell ref="AA3:AA4"/>
    <mergeCell ref="S3:S4"/>
    <mergeCell ref="T3:T4"/>
    <mergeCell ref="U3:U4"/>
    <mergeCell ref="V3:V4"/>
    <mergeCell ref="W3:W4"/>
    <mergeCell ref="R3:R4"/>
    <mergeCell ref="F3:F4"/>
    <mergeCell ref="A57:K57"/>
    <mergeCell ref="X3:X4"/>
    <mergeCell ref="Y3:Y4"/>
    <mergeCell ref="A3:A4"/>
    <mergeCell ref="B3:B4"/>
    <mergeCell ref="P3:P4"/>
    <mergeCell ref="Q3:Q4"/>
    <mergeCell ref="E3:E4"/>
    <mergeCell ref="C3:C4"/>
  </mergeCells>
  <pageMargins left="0.59055118110236227" right="0" top="0.59055118110236227" bottom="0" header="0.39370078740157483" footer="0.39370078740157483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0.2023&lt;/string&gt;&#10;  &lt;/DateInfo&gt;&#10;  &lt;Code&gt;SQUERY_INFO_ISP_INC&lt;/Code&gt;&#10;  &lt;ObjectCode&gt;SQUERY_INFO_ISP_INC&lt;/ObjectCode&gt;&#10;  &lt;DocName&gt;user_24_5_14.03.2012_10_24_57(Аналитический отчет по исполнению доходов с произвольной группировкой)&lt;/DocName&gt;&#10;  &lt;VariantName&gt;user_24_5_14.03.2012_10:24:57&lt;/VariantName&gt;&#10;  &lt;VariantLink&gt;55171628&lt;/VariantLink&gt;&#10;  &lt;ReportCode&gt;7A4076477F0345C48A26197D4857F1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5F8321F-C709-46F6-8B9C-C6D80B00A2A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(2)</vt:lpstr>
      <vt:lpstr>'Документ (2)'!Заголовки_для_печати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POCHTA\User</dc:creator>
  <cp:lastModifiedBy>User-PC</cp:lastModifiedBy>
  <cp:lastPrinted>2023-11-22T14:01:05Z</cp:lastPrinted>
  <dcterms:created xsi:type="dcterms:W3CDTF">2023-11-02T09:42:55Z</dcterms:created>
  <dcterms:modified xsi:type="dcterms:W3CDTF">2023-12-15T07:44:26Z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user_24_5_14.03.2012_10_24_57(Аналитический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user_24_5_14.03.2012_10_24_57(6).xlsx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23.1.1401.1052714803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